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ate1904="1" showInkAnnotation="0" autoCompressPictures="0"/>
  <bookViews>
    <workbookView xWindow="4476" yWindow="24" windowWidth="15576" windowHeight="9876" tabRatio="500" activeTab="1"/>
  </bookViews>
  <sheets>
    <sheet name="Current" sheetId="1" r:id="rId1"/>
    <sheet name="Under HF2" sheetId="2" r:id="rId2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31" i="1"/>
  <c r="D31"/>
  <c r="B32"/>
  <c r="B31"/>
  <c r="E28"/>
  <c r="D28"/>
  <c r="C28"/>
  <c r="B28"/>
  <c r="C21"/>
  <c r="D21"/>
  <c r="E21"/>
  <c r="B21"/>
  <c r="F32"/>
  <c r="F31"/>
  <c r="F28"/>
  <c r="F27"/>
  <c r="F26"/>
  <c r="F25"/>
  <c r="F24"/>
  <c r="F23"/>
  <c r="F21"/>
  <c r="F20"/>
  <c r="F19"/>
  <c r="F18"/>
  <c r="F17"/>
  <c r="F16"/>
  <c r="F15"/>
  <c r="L33" i="2"/>
  <c r="I33"/>
  <c r="F33"/>
  <c r="K29"/>
  <c r="J29"/>
  <c r="K22"/>
  <c r="J22"/>
  <c r="E22"/>
  <c r="K25"/>
  <c r="K32"/>
  <c r="K36"/>
  <c r="K37"/>
  <c r="J25"/>
  <c r="J32"/>
  <c r="J36"/>
  <c r="J37"/>
  <c r="E25"/>
  <c r="D25"/>
  <c r="D22"/>
  <c r="D44"/>
  <c r="K28"/>
  <c r="J28"/>
  <c r="E37"/>
  <c r="D37"/>
  <c r="E28"/>
  <c r="D28"/>
  <c r="L37"/>
  <c r="L36"/>
  <c r="L32"/>
  <c r="L31"/>
  <c r="L30"/>
  <c r="L29"/>
  <c r="L28"/>
  <c r="L25"/>
  <c r="L24"/>
  <c r="L23"/>
  <c r="L22"/>
  <c r="L20"/>
  <c r="L19"/>
  <c r="I37"/>
  <c r="G32"/>
  <c r="G36"/>
  <c r="H32"/>
  <c r="H36"/>
  <c r="I36"/>
  <c r="I32"/>
  <c r="I31"/>
  <c r="I30"/>
  <c r="I29"/>
  <c r="I28"/>
  <c r="G25"/>
  <c r="H25"/>
  <c r="I25"/>
  <c r="I24"/>
  <c r="I23"/>
  <c r="I22"/>
  <c r="I20"/>
  <c r="I19"/>
  <c r="F37"/>
  <c r="B32"/>
  <c r="B36"/>
  <c r="B37"/>
  <c r="D32"/>
  <c r="D36"/>
  <c r="E32"/>
  <c r="E36"/>
  <c r="F36"/>
  <c r="F32"/>
  <c r="C32"/>
  <c r="F31"/>
  <c r="F30"/>
  <c r="F29"/>
  <c r="F28"/>
  <c r="F25"/>
  <c r="C25"/>
  <c r="B25"/>
  <c r="F24"/>
  <c r="F23"/>
  <c r="F22"/>
  <c r="F20"/>
  <c r="F19"/>
</calcChain>
</file>

<file path=xl/sharedStrings.xml><?xml version="1.0" encoding="utf-8"?>
<sst xmlns="http://schemas.openxmlformats.org/spreadsheetml/2006/main" count="90" uniqueCount="54">
  <si>
    <t>Scenario I</t>
    <phoneticPr fontId="4" type="noConversion"/>
  </si>
  <si>
    <t>Scenario II</t>
    <phoneticPr fontId="4" type="noConversion"/>
  </si>
  <si>
    <t>Scenario III</t>
    <phoneticPr fontId="4" type="noConversion"/>
  </si>
  <si>
    <t>Additional funding expands education program, increases membership and attendance</t>
    <phoneticPr fontId="4" type="noConversion"/>
  </si>
  <si>
    <t>Service level rises to 2009 level after completion of penguin exhibit in FY2012 (current forecast base)</t>
    <phoneticPr fontId="4" type="noConversion"/>
  </si>
  <si>
    <t>Scenario I</t>
    <phoneticPr fontId="4" type="noConversion"/>
  </si>
  <si>
    <t>Scenario II</t>
    <phoneticPr fontId="4" type="noConversion"/>
  </si>
  <si>
    <t>Biennium</t>
    <phoneticPr fontId="4" type="noConversion"/>
  </si>
  <si>
    <t>FTE</t>
    <phoneticPr fontId="4" type="noConversion"/>
  </si>
  <si>
    <t>Scenario III</t>
    <phoneticPr fontId="4" type="noConversion"/>
  </si>
  <si>
    <t>Attendance</t>
    <phoneticPr fontId="4" type="noConversion"/>
  </si>
  <si>
    <t>Memberships</t>
    <phoneticPr fontId="4" type="noConversion"/>
  </si>
  <si>
    <t>Education programs</t>
    <phoneticPr fontId="4" type="noConversion"/>
  </si>
  <si>
    <t>Outcomes (in 000s)</t>
    <phoneticPr fontId="4" type="noConversion"/>
  </si>
  <si>
    <t>Balance</t>
    <phoneticPr fontId="4" type="noConversion"/>
  </si>
  <si>
    <t>Service level reduced 10%; reduce educational programs 10%; reduce FTE by 5%, raise prices 5%</t>
    <phoneticPr fontId="4" type="noConversion"/>
  </si>
  <si>
    <t xml:space="preserve">  biennial change</t>
    <phoneticPr fontId="4" type="noConversion"/>
  </si>
  <si>
    <t>Minnesota Zoo</t>
    <phoneticPr fontId="4" type="noConversion"/>
  </si>
  <si>
    <t>Direct Approps</t>
    <phoneticPr fontId="4" type="noConversion"/>
  </si>
  <si>
    <t>Expenditures by Cat</t>
    <phoneticPr fontId="4" type="noConversion"/>
  </si>
  <si>
    <t>Expenditure by Prog</t>
    <phoneticPr fontId="4" type="noConversion"/>
  </si>
  <si>
    <t>Total</t>
    <phoneticPr fontId="4" type="noConversion"/>
  </si>
  <si>
    <t>FTE</t>
    <phoneticPr fontId="4" type="noConversion"/>
  </si>
  <si>
    <t xml:space="preserve">The Minnesota Zoological Board (MZB) is established by M.S. Chapter 85A and is charged with </t>
    <phoneticPr fontId="4" type="noConversion"/>
  </si>
  <si>
    <t xml:space="preserve">operating the Minnesota Zoological Garden (Zoo) as an education, conservation, and recreation </t>
    <phoneticPr fontId="4" type="noConversion"/>
  </si>
  <si>
    <t xml:space="preserve">organization for the collection, propagation, preservation, care, exhibition, interpretation, </t>
    <phoneticPr fontId="4" type="noConversion"/>
  </si>
  <si>
    <t>examination, and study of wild and domestic animals.</t>
    <phoneticPr fontId="4" type="noConversion"/>
  </si>
  <si>
    <r>
      <t xml:space="preserve">Data in </t>
    </r>
    <r>
      <rPr>
        <i/>
        <sz val="10"/>
        <rFont val="Verdana"/>
      </rPr>
      <t xml:space="preserve">italics </t>
    </r>
    <r>
      <rPr>
        <sz val="10"/>
        <rFont val="Verdana"/>
      </rPr>
      <t>are assumed scenario values for illustration only! (I like zoos!!!)</t>
    </r>
    <phoneticPr fontId="4" type="noConversion"/>
  </si>
  <si>
    <r>
      <t xml:space="preserve">Data in </t>
    </r>
    <r>
      <rPr>
        <b/>
        <sz val="10"/>
        <rFont val="Verdana"/>
      </rPr>
      <t xml:space="preserve">bold </t>
    </r>
    <r>
      <rPr>
        <sz val="10"/>
        <rFont val="Verdana"/>
      </rPr>
      <t>are required by ZBB</t>
    </r>
    <phoneticPr fontId="4" type="noConversion"/>
  </si>
  <si>
    <t>http://www.mmb.state.mn.us/doc/budget/narratives/fiscal11/zoo.pdf</t>
  </si>
  <si>
    <t>Actual agency information and current "forecasted base" estimates</t>
    <phoneticPr fontId="4" type="noConversion"/>
  </si>
  <si>
    <t>All data from Agency Profile of Zoological Board</t>
    <phoneticPr fontId="4" type="noConversion"/>
  </si>
  <si>
    <t>Name</t>
    <phoneticPr fontId="4" type="noConversion"/>
  </si>
  <si>
    <t>MN Zoological Board</t>
    <phoneticPr fontId="4" type="noConversion"/>
  </si>
  <si>
    <t>Mission</t>
    <phoneticPr fontId="4" type="noConversion"/>
  </si>
  <si>
    <t>Current</t>
    <phoneticPr fontId="4" type="noConversion"/>
  </si>
  <si>
    <t>Forecast Base</t>
    <phoneticPr fontId="4" type="noConversion"/>
  </si>
  <si>
    <t>Biennium</t>
    <phoneticPr fontId="4" type="noConversion"/>
  </si>
  <si>
    <t>FY2010</t>
    <phoneticPr fontId="4" type="noConversion"/>
  </si>
  <si>
    <t>FY2011</t>
    <phoneticPr fontId="4" type="noConversion"/>
  </si>
  <si>
    <t>FY2012</t>
    <phoneticPr fontId="4" type="noConversion"/>
  </si>
  <si>
    <t>FY2013</t>
    <phoneticPr fontId="4" type="noConversion"/>
  </si>
  <si>
    <t>2012-13</t>
    <phoneticPr fontId="4" type="noConversion"/>
  </si>
  <si>
    <t xml:space="preserve">  General Fund</t>
    <phoneticPr fontId="4" type="noConversion"/>
  </si>
  <si>
    <t xml:space="preserve">  Nat Resources</t>
    <phoneticPr fontId="4" type="noConversion"/>
  </si>
  <si>
    <t>Statuatory Approps</t>
    <phoneticPr fontId="4" type="noConversion"/>
  </si>
  <si>
    <t xml:space="preserve">  Misc Income</t>
    <phoneticPr fontId="4" type="noConversion"/>
  </si>
  <si>
    <t xml:space="preserve">  Arts/Cult Heritage</t>
    <phoneticPr fontId="4" type="noConversion"/>
  </si>
  <si>
    <t xml:space="preserve">  Gifts</t>
    <phoneticPr fontId="4" type="noConversion"/>
  </si>
  <si>
    <t>Compensation</t>
    <phoneticPr fontId="4" type="noConversion"/>
  </si>
  <si>
    <t>Other Op Expenses</t>
    <phoneticPr fontId="4" type="noConversion"/>
  </si>
  <si>
    <t>Capital Outlay</t>
    <phoneticPr fontId="4" type="noConversion"/>
  </si>
  <si>
    <t>Other Financial Txns</t>
    <phoneticPr fontId="4" type="noConversion"/>
  </si>
  <si>
    <t>Total</t>
    <phoneticPr fontId="4" type="noConversion"/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</si>
</sst>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0.0%"/>
  </numFmts>
  <fonts count="6">
    <font>
      <sz val="10"/>
      <name val="Verdana"/>
    </font>
    <font>
      <b/>
      <sz val="10"/>
      <name val="Verdana"/>
    </font>
    <font>
      <i/>
      <sz val="10"/>
      <name val="Verdana"/>
    </font>
    <font>
      <b/>
      <i/>
      <sz val="10"/>
      <name val="Verdana"/>
    </font>
    <font>
      <sz val="8"/>
      <name val="Verdana"/>
    </font>
    <font>
      <u/>
      <sz val="10"/>
      <color indexed="12"/>
      <name val="Verdana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Dashed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5" fillId="0" borderId="0" xfId="1" applyAlignment="1" applyProtection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  <xf numFmtId="0" fontId="1" fillId="0" borderId="0" xfId="0" applyFont="1"/>
    <xf numFmtId="3" fontId="0" fillId="0" borderId="0" xfId="0" applyNumberFormat="1"/>
    <xf numFmtId="0" fontId="0" fillId="0" borderId="2" xfId="0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4" xfId="0" applyNumberFormat="1" applyBorder="1"/>
    <xf numFmtId="3" fontId="0" fillId="0" borderId="3" xfId="0" applyNumberFormat="1" applyBorder="1"/>
    <xf numFmtId="3" fontId="0" fillId="0" borderId="5" xfId="0" applyNumberFormat="1" applyBorder="1"/>
    <xf numFmtId="164" fontId="0" fillId="0" borderId="0" xfId="0" applyNumberFormat="1"/>
    <xf numFmtId="164" fontId="0" fillId="0" borderId="2" xfId="0" applyNumberFormat="1" applyBorder="1"/>
    <xf numFmtId="3" fontId="1" fillId="0" borderId="0" xfId="0" applyNumberFormat="1" applyFont="1"/>
    <xf numFmtId="3" fontId="1" fillId="0" borderId="2" xfId="0" applyNumberFormat="1" applyFont="1" applyBorder="1"/>
    <xf numFmtId="3" fontId="1" fillId="0" borderId="3" xfId="0" applyNumberFormat="1" applyFont="1" applyBorder="1"/>
    <xf numFmtId="3" fontId="1" fillId="0" borderId="6" xfId="0" applyNumberFormat="1" applyFont="1" applyBorder="1"/>
    <xf numFmtId="0" fontId="2" fillId="0" borderId="0" xfId="0" applyFont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3" fontId="1" fillId="0" borderId="0" xfId="0" applyNumberFormat="1" applyFont="1" applyBorder="1"/>
    <xf numFmtId="165" fontId="0" fillId="0" borderId="0" xfId="0" applyNumberFormat="1"/>
    <xf numFmtId="165" fontId="0" fillId="0" borderId="2" xfId="0" applyNumberFormat="1" applyBorder="1"/>
    <xf numFmtId="165" fontId="0" fillId="0" borderId="0" xfId="0" applyNumberFormat="1"/>
    <xf numFmtId="165" fontId="0" fillId="0" borderId="2" xfId="0" applyNumberFormat="1" applyBorder="1"/>
    <xf numFmtId="165" fontId="2" fillId="0" borderId="0" xfId="0" applyNumberFormat="1" applyFont="1"/>
    <xf numFmtId="165" fontId="2" fillId="0" borderId="0" xfId="0" applyNumberFormat="1" applyFont="1"/>
    <xf numFmtId="0" fontId="2" fillId="0" borderId="2" xfId="0" applyFont="1" applyBorder="1"/>
    <xf numFmtId="166" fontId="0" fillId="0" borderId="2" xfId="0" applyNumberFormat="1" applyBorder="1"/>
    <xf numFmtId="166" fontId="0" fillId="0" borderId="0" xfId="0" applyNumberFormat="1" applyBorder="1"/>
    <xf numFmtId="3" fontId="2" fillId="0" borderId="0" xfId="0" applyNumberFormat="1" applyFont="1"/>
    <xf numFmtId="3" fontId="2" fillId="0" borderId="2" xfId="0" applyNumberFormat="1" applyFont="1" applyBorder="1"/>
    <xf numFmtId="3" fontId="2" fillId="0" borderId="0" xfId="0" applyNumberFormat="1" applyFont="1" applyBorder="1"/>
    <xf numFmtId="3" fontId="2" fillId="0" borderId="3" xfId="0" applyNumberFormat="1" applyFont="1" applyBorder="1"/>
    <xf numFmtId="3" fontId="2" fillId="0" borderId="1" xfId="0" applyNumberFormat="1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mb.state.mn.us/doc/budget/narratives/fiscal11/zoo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view="pageLayout" topLeftCell="A6" workbookViewId="0">
      <selection activeCell="B34" sqref="B34:C34"/>
    </sheetView>
  </sheetViews>
  <sheetFormatPr defaultColWidth="10.90625" defaultRowHeight="12.6"/>
  <cols>
    <col min="1" max="1" width="13.81640625" customWidth="1"/>
    <col min="8" max="8" width="11.1796875" customWidth="1"/>
  </cols>
  <sheetData>
    <row r="1" spans="1:6">
      <c r="A1" t="s">
        <v>31</v>
      </c>
    </row>
    <row r="2" spans="1:6">
      <c r="A2" s="1" t="s">
        <v>29</v>
      </c>
    </row>
    <row r="3" spans="1:6">
      <c r="A3" t="s">
        <v>30</v>
      </c>
    </row>
    <row r="5" spans="1:6">
      <c r="A5" t="s">
        <v>32</v>
      </c>
      <c r="B5" t="s">
        <v>33</v>
      </c>
    </row>
    <row r="6" spans="1:6">
      <c r="A6" t="s">
        <v>34</v>
      </c>
      <c r="B6" t="s">
        <v>23</v>
      </c>
    </row>
    <row r="7" spans="1:6">
      <c r="B7" t="s">
        <v>24</v>
      </c>
    </row>
    <row r="8" spans="1:6">
      <c r="B8" t="s">
        <v>25</v>
      </c>
    </row>
    <row r="9" spans="1:6">
      <c r="B9" t="s">
        <v>26</v>
      </c>
    </row>
    <row r="11" spans="1:6">
      <c r="B11" s="39" t="s">
        <v>35</v>
      </c>
      <c r="C11" s="39"/>
      <c r="D11" s="39" t="s">
        <v>36</v>
      </c>
      <c r="E11" s="39"/>
      <c r="F11" s="2" t="s">
        <v>37</v>
      </c>
    </row>
    <row r="12" spans="1:6">
      <c r="B12" s="3" t="s">
        <v>38</v>
      </c>
      <c r="C12" s="3" t="s">
        <v>39</v>
      </c>
      <c r="D12" s="3" t="s">
        <v>40</v>
      </c>
      <c r="E12" s="3" t="s">
        <v>41</v>
      </c>
      <c r="F12" s="3" t="s">
        <v>42</v>
      </c>
    </row>
    <row r="14" spans="1:6">
      <c r="A14" s="4" t="s">
        <v>18</v>
      </c>
      <c r="C14" s="7"/>
    </row>
    <row r="15" spans="1:6">
      <c r="A15" t="s">
        <v>43</v>
      </c>
      <c r="B15" s="6">
        <v>6443</v>
      </c>
      <c r="C15" s="8">
        <v>6231</v>
      </c>
      <c r="D15" s="6">
        <v>6231</v>
      </c>
      <c r="E15" s="11">
        <v>6231</v>
      </c>
      <c r="F15" s="6">
        <f>D15+E15</f>
        <v>12462</v>
      </c>
    </row>
    <row r="16" spans="1:6">
      <c r="A16" t="s">
        <v>44</v>
      </c>
      <c r="B16" s="6">
        <v>160</v>
      </c>
      <c r="C16" s="8">
        <v>160</v>
      </c>
      <c r="D16" s="6">
        <v>160</v>
      </c>
      <c r="E16" s="11">
        <v>160</v>
      </c>
      <c r="F16" s="6">
        <f t="shared" ref="F16:F32" si="0">D16+E16</f>
        <v>320</v>
      </c>
    </row>
    <row r="17" spans="1:6">
      <c r="A17" s="5" t="s">
        <v>45</v>
      </c>
      <c r="B17" s="6"/>
      <c r="C17" s="8"/>
      <c r="D17" s="6"/>
      <c r="E17" s="11"/>
      <c r="F17" s="6">
        <f t="shared" si="0"/>
        <v>0</v>
      </c>
    </row>
    <row r="18" spans="1:6">
      <c r="A18" t="s">
        <v>46</v>
      </c>
      <c r="B18" s="6">
        <v>12981</v>
      </c>
      <c r="C18" s="8">
        <v>13617</v>
      </c>
      <c r="D18" s="6">
        <v>14004</v>
      </c>
      <c r="E18" s="11">
        <v>14244</v>
      </c>
      <c r="F18" s="6">
        <f t="shared" si="0"/>
        <v>28248</v>
      </c>
    </row>
    <row r="19" spans="1:6">
      <c r="A19" t="s">
        <v>47</v>
      </c>
      <c r="B19" s="6">
        <v>11</v>
      </c>
      <c r="C19" s="8">
        <v>253</v>
      </c>
      <c r="D19" s="6">
        <v>0</v>
      </c>
      <c r="E19" s="11">
        <v>0</v>
      </c>
      <c r="F19" s="6">
        <f t="shared" si="0"/>
        <v>0</v>
      </c>
    </row>
    <row r="20" spans="1:6">
      <c r="A20" t="s">
        <v>48</v>
      </c>
      <c r="B20" s="9">
        <v>3324</v>
      </c>
      <c r="C20" s="10">
        <v>2025</v>
      </c>
      <c r="D20" s="9">
        <v>1956</v>
      </c>
      <c r="E20" s="12">
        <v>1976</v>
      </c>
      <c r="F20" s="9">
        <f t="shared" si="0"/>
        <v>3932</v>
      </c>
    </row>
    <row r="21" spans="1:6">
      <c r="A21" s="5" t="s">
        <v>21</v>
      </c>
      <c r="B21" s="15">
        <f>SUM(B15:B20)</f>
        <v>22919</v>
      </c>
      <c r="C21" s="16">
        <f t="shared" ref="C21:E21" si="1">SUM(C15:C20)</f>
        <v>22286</v>
      </c>
      <c r="D21" s="15">
        <f t="shared" si="1"/>
        <v>22351</v>
      </c>
      <c r="E21" s="17">
        <f t="shared" si="1"/>
        <v>22611</v>
      </c>
      <c r="F21" s="15">
        <f t="shared" si="0"/>
        <v>44962</v>
      </c>
    </row>
    <row r="22" spans="1:6">
      <c r="B22" s="6"/>
      <c r="C22" s="6"/>
      <c r="D22" s="6"/>
      <c r="E22" s="6"/>
      <c r="F22" s="6"/>
    </row>
    <row r="23" spans="1:6">
      <c r="A23" s="4" t="s">
        <v>19</v>
      </c>
      <c r="B23" s="6"/>
      <c r="C23" s="6"/>
      <c r="D23" s="6"/>
      <c r="E23" s="6"/>
      <c r="F23" s="6">
        <f t="shared" si="0"/>
        <v>0</v>
      </c>
    </row>
    <row r="24" spans="1:6">
      <c r="A24" t="s">
        <v>49</v>
      </c>
      <c r="B24" s="6">
        <v>14559</v>
      </c>
      <c r="C24" s="8">
        <v>14934</v>
      </c>
      <c r="D24" s="6">
        <v>15220</v>
      </c>
      <c r="E24" s="11">
        <v>15480</v>
      </c>
      <c r="F24" s="6">
        <f t="shared" si="0"/>
        <v>30700</v>
      </c>
    </row>
    <row r="25" spans="1:6">
      <c r="A25" t="s">
        <v>50</v>
      </c>
      <c r="B25" s="6">
        <v>6626</v>
      </c>
      <c r="C25" s="8">
        <v>6937</v>
      </c>
      <c r="D25" s="6">
        <v>6766</v>
      </c>
      <c r="E25" s="11">
        <v>6766</v>
      </c>
      <c r="F25" s="6">
        <f t="shared" si="0"/>
        <v>13532</v>
      </c>
    </row>
    <row r="26" spans="1:6">
      <c r="A26" t="s">
        <v>51</v>
      </c>
      <c r="B26" s="6">
        <v>1582</v>
      </c>
      <c r="C26" s="8">
        <v>50</v>
      </c>
      <c r="D26" s="6">
        <v>0</v>
      </c>
      <c r="E26" s="11">
        <v>0</v>
      </c>
      <c r="F26" s="6">
        <f t="shared" si="0"/>
        <v>0</v>
      </c>
    </row>
    <row r="27" spans="1:6">
      <c r="A27" t="s">
        <v>52</v>
      </c>
      <c r="B27" s="9">
        <v>152</v>
      </c>
      <c r="C27" s="10">
        <v>365</v>
      </c>
      <c r="D27" s="9">
        <v>365</v>
      </c>
      <c r="E27" s="12">
        <v>365</v>
      </c>
      <c r="F27" s="9">
        <f t="shared" si="0"/>
        <v>730</v>
      </c>
    </row>
    <row r="28" spans="1:6">
      <c r="A28" s="5" t="s">
        <v>21</v>
      </c>
      <c r="B28" s="15">
        <f>SUM(B24:B27)</f>
        <v>22919</v>
      </c>
      <c r="C28" s="18">
        <f>SUM(C24:C27)</f>
        <v>22286</v>
      </c>
      <c r="D28" s="15">
        <f>SUM(D24:D27)</f>
        <v>22351</v>
      </c>
      <c r="E28" s="17">
        <f>SUM(E24:E27)</f>
        <v>22611</v>
      </c>
      <c r="F28" s="15">
        <f t="shared" si="0"/>
        <v>44962</v>
      </c>
    </row>
    <row r="29" spans="1:6">
      <c r="B29" s="6"/>
      <c r="C29" s="6"/>
      <c r="D29" s="6"/>
      <c r="E29" s="6"/>
      <c r="F29" s="6"/>
    </row>
    <row r="30" spans="1:6">
      <c r="A30" s="4" t="s">
        <v>20</v>
      </c>
      <c r="B30" s="6"/>
      <c r="C30" s="6"/>
      <c r="D30" s="6"/>
      <c r="E30" s="6"/>
      <c r="F30" s="6"/>
    </row>
    <row r="31" spans="1:6">
      <c r="A31" t="s">
        <v>17</v>
      </c>
      <c r="B31" s="9">
        <f>B28</f>
        <v>22919</v>
      </c>
      <c r="C31" s="10">
        <v>22286</v>
      </c>
      <c r="D31" s="9">
        <f>D28</f>
        <v>22351</v>
      </c>
      <c r="E31" s="9">
        <f>E28</f>
        <v>22611</v>
      </c>
      <c r="F31" s="9">
        <f t="shared" si="0"/>
        <v>44962</v>
      </c>
    </row>
    <row r="32" spans="1:6">
      <c r="A32" s="5" t="s">
        <v>53</v>
      </c>
      <c r="B32" s="15">
        <f>B31</f>
        <v>22919</v>
      </c>
      <c r="C32" s="16">
        <v>22286</v>
      </c>
      <c r="D32" s="15">
        <v>22351</v>
      </c>
      <c r="E32" s="15">
        <v>22611</v>
      </c>
      <c r="F32" s="15">
        <f t="shared" si="0"/>
        <v>44962</v>
      </c>
    </row>
    <row r="33" spans="1:6">
      <c r="B33" s="6"/>
      <c r="C33" s="6"/>
      <c r="D33" s="6"/>
      <c r="E33" s="6"/>
      <c r="F33" s="6"/>
    </row>
    <row r="34" spans="1:6">
      <c r="A34" s="4" t="s">
        <v>22</v>
      </c>
      <c r="B34" s="13">
        <v>229.7</v>
      </c>
      <c r="C34" s="14">
        <v>231</v>
      </c>
      <c r="D34" s="13">
        <v>234</v>
      </c>
      <c r="E34" s="13">
        <v>234</v>
      </c>
      <c r="F34" s="6"/>
    </row>
  </sheetData>
  <mergeCells count="2">
    <mergeCell ref="B11:C11"/>
    <mergeCell ref="D11:E11"/>
  </mergeCells>
  <phoneticPr fontId="4" type="noConversion"/>
  <hyperlinks>
    <hyperlink ref="A2" r:id="rId1"/>
  </hyperlinks>
  <pageMargins left="0.75" right="0.75" top="1" bottom="1" header="0.5" footer="0.5"/>
  <pageSetup orientation="landscape" horizontalDpi="4294967292" verticalDpi="4294967292"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L44"/>
  <sheetViews>
    <sheetView tabSelected="1" view="pageLayout" workbookViewId="0">
      <selection activeCell="D31" sqref="D30:L31"/>
    </sheetView>
  </sheetViews>
  <sheetFormatPr defaultColWidth="10.90625" defaultRowHeight="12.6"/>
  <cols>
    <col min="1" max="1" width="16.453125" customWidth="1"/>
    <col min="2" max="5" width="6.7265625" customWidth="1"/>
    <col min="6" max="6" width="7.26953125" customWidth="1"/>
    <col min="7" max="8" width="6.7265625" customWidth="1"/>
    <col min="9" max="9" width="7.26953125" customWidth="1"/>
    <col min="10" max="11" width="6.7265625" customWidth="1"/>
    <col min="12" max="12" width="7.26953125" customWidth="1"/>
  </cols>
  <sheetData>
    <row r="1" spans="1:12">
      <c r="A1" t="s">
        <v>27</v>
      </c>
    </row>
    <row r="2" spans="1:12">
      <c r="A2" t="s">
        <v>28</v>
      </c>
    </row>
    <row r="4" spans="1:12">
      <c r="A4" t="s">
        <v>32</v>
      </c>
      <c r="B4" t="s">
        <v>33</v>
      </c>
    </row>
    <row r="5" spans="1:12">
      <c r="A5" t="s">
        <v>34</v>
      </c>
      <c r="B5" t="s">
        <v>23</v>
      </c>
    </row>
    <row r="6" spans="1:12">
      <c r="B6" t="s">
        <v>24</v>
      </c>
    </row>
    <row r="7" spans="1:12">
      <c r="B7" t="s">
        <v>25</v>
      </c>
    </row>
    <row r="8" spans="1:12">
      <c r="B8" t="s">
        <v>26</v>
      </c>
    </row>
    <row r="10" spans="1:12">
      <c r="A10" s="19" t="s">
        <v>0</v>
      </c>
      <c r="B10" s="19" t="s">
        <v>15</v>
      </c>
    </row>
    <row r="11" spans="1:12">
      <c r="A11" s="19" t="s">
        <v>1</v>
      </c>
      <c r="B11" s="19" t="s">
        <v>4</v>
      </c>
    </row>
    <row r="12" spans="1:12">
      <c r="A12" s="19" t="s">
        <v>2</v>
      </c>
      <c r="B12" s="19" t="s">
        <v>3</v>
      </c>
    </row>
    <row r="13" spans="1:12">
      <c r="A13" s="19"/>
      <c r="B13" s="19"/>
    </row>
    <row r="15" spans="1:12">
      <c r="B15" s="39" t="s">
        <v>35</v>
      </c>
      <c r="C15" s="39"/>
      <c r="D15" s="39" t="s">
        <v>5</v>
      </c>
      <c r="E15" s="39"/>
      <c r="F15" s="39"/>
      <c r="G15" s="39" t="s">
        <v>6</v>
      </c>
      <c r="H15" s="39"/>
      <c r="I15" s="39"/>
      <c r="J15" s="39" t="s">
        <v>9</v>
      </c>
      <c r="K15" s="39"/>
      <c r="L15" s="39"/>
    </row>
    <row r="16" spans="1:12">
      <c r="B16" s="3" t="s">
        <v>38</v>
      </c>
      <c r="C16" s="20" t="s">
        <v>39</v>
      </c>
      <c r="D16" s="3" t="s">
        <v>40</v>
      </c>
      <c r="E16" s="3" t="s">
        <v>41</v>
      </c>
      <c r="F16" s="20" t="s">
        <v>7</v>
      </c>
      <c r="G16" s="3" t="s">
        <v>40</v>
      </c>
      <c r="H16" s="3" t="s">
        <v>41</v>
      </c>
      <c r="I16" s="20" t="s">
        <v>7</v>
      </c>
      <c r="J16" s="3" t="s">
        <v>40</v>
      </c>
      <c r="K16" s="3" t="s">
        <v>41</v>
      </c>
      <c r="L16" s="3" t="s">
        <v>7</v>
      </c>
    </row>
    <row r="17" spans="1:12">
      <c r="C17" s="7"/>
      <c r="F17" s="7"/>
      <c r="I17" s="7"/>
    </row>
    <row r="18" spans="1:12">
      <c r="A18" s="4" t="s">
        <v>18</v>
      </c>
      <c r="C18" s="7"/>
      <c r="F18" s="7"/>
      <c r="I18" s="7"/>
    </row>
    <row r="19" spans="1:12">
      <c r="A19" t="s">
        <v>43</v>
      </c>
      <c r="B19" s="6">
        <v>6443</v>
      </c>
      <c r="C19" s="8">
        <v>6231</v>
      </c>
      <c r="D19" s="32">
        <v>5701.8803418803509</v>
      </c>
      <c r="E19" s="34">
        <v>5717.435897435902</v>
      </c>
      <c r="F19" s="33">
        <f>D19+E19</f>
        <v>11419.316239316253</v>
      </c>
      <c r="G19" s="32">
        <v>6231</v>
      </c>
      <c r="H19" s="34">
        <v>6231</v>
      </c>
      <c r="I19" s="33">
        <f>G19+H19</f>
        <v>12462</v>
      </c>
      <c r="J19" s="32">
        <v>6476.6940170940252</v>
      </c>
      <c r="K19" s="35">
        <v>6390</v>
      </c>
      <c r="L19" s="32">
        <f>J19+K19</f>
        <v>12866.694017094025</v>
      </c>
    </row>
    <row r="20" spans="1:12">
      <c r="A20" t="s">
        <v>44</v>
      </c>
      <c r="B20" s="6">
        <v>160</v>
      </c>
      <c r="C20" s="8">
        <v>160</v>
      </c>
      <c r="D20" s="6">
        <v>160</v>
      </c>
      <c r="E20" s="21">
        <v>160</v>
      </c>
      <c r="F20" s="8">
        <f t="shared" ref="F20:F37" si="0">D20+E20</f>
        <v>320</v>
      </c>
      <c r="G20" s="6">
        <v>160</v>
      </c>
      <c r="H20" s="21">
        <v>160</v>
      </c>
      <c r="I20" s="8">
        <f t="shared" ref="I20:I25" si="1">G20+H20</f>
        <v>320</v>
      </c>
      <c r="J20" s="6">
        <v>160</v>
      </c>
      <c r="K20" s="11">
        <v>160</v>
      </c>
      <c r="L20" s="6">
        <f t="shared" ref="L20:L25" si="2">J20+K20</f>
        <v>320</v>
      </c>
    </row>
    <row r="21" spans="1:12">
      <c r="A21" s="5" t="s">
        <v>45</v>
      </c>
      <c r="B21" s="6"/>
      <c r="C21" s="8"/>
      <c r="D21" s="6"/>
      <c r="E21" s="21"/>
      <c r="F21" s="8"/>
      <c r="G21" s="6"/>
      <c r="H21" s="21"/>
      <c r="I21" s="8"/>
      <c r="J21" s="6"/>
      <c r="K21" s="11"/>
      <c r="L21" s="6"/>
    </row>
    <row r="22" spans="1:12">
      <c r="A22" t="s">
        <v>46</v>
      </c>
      <c r="B22" s="6">
        <v>12981</v>
      </c>
      <c r="C22" s="8">
        <v>13617</v>
      </c>
      <c r="D22" s="32">
        <f>1.05*G22*D42/G42</f>
        <v>13615</v>
      </c>
      <c r="E22" s="32">
        <f>1.05*H22*E42/H42</f>
        <v>13848.333333333334</v>
      </c>
      <c r="F22" s="33">
        <f t="shared" si="0"/>
        <v>27463.333333333336</v>
      </c>
      <c r="G22" s="32">
        <v>14004</v>
      </c>
      <c r="H22" s="34">
        <v>14244</v>
      </c>
      <c r="I22" s="33">
        <f t="shared" si="1"/>
        <v>28248</v>
      </c>
      <c r="J22" s="32">
        <f>G22*J42/G42</f>
        <v>15041.333333333334</v>
      </c>
      <c r="K22" s="32">
        <f>H22*K42/H42</f>
        <v>15299.111111111111</v>
      </c>
      <c r="L22" s="32">
        <f t="shared" si="2"/>
        <v>30340.444444444445</v>
      </c>
    </row>
    <row r="23" spans="1:12">
      <c r="A23" t="s">
        <v>47</v>
      </c>
      <c r="B23" s="6">
        <v>11</v>
      </c>
      <c r="C23" s="8">
        <v>253</v>
      </c>
      <c r="D23" s="6">
        <v>0</v>
      </c>
      <c r="E23" s="21">
        <v>0</v>
      </c>
      <c r="F23" s="8">
        <f t="shared" si="0"/>
        <v>0</v>
      </c>
      <c r="G23" s="6">
        <v>0</v>
      </c>
      <c r="H23" s="21">
        <v>0</v>
      </c>
      <c r="I23" s="8">
        <f t="shared" si="1"/>
        <v>0</v>
      </c>
      <c r="J23" s="6">
        <v>0</v>
      </c>
      <c r="K23" s="11">
        <v>0</v>
      </c>
      <c r="L23" s="6">
        <f t="shared" si="2"/>
        <v>0</v>
      </c>
    </row>
    <row r="24" spans="1:12">
      <c r="A24" t="s">
        <v>48</v>
      </c>
      <c r="B24" s="9">
        <v>3324</v>
      </c>
      <c r="C24" s="10">
        <v>2025</v>
      </c>
      <c r="D24" s="36">
        <v>1931</v>
      </c>
      <c r="E24" s="36">
        <v>1926</v>
      </c>
      <c r="F24" s="37">
        <f t="shared" si="0"/>
        <v>3857</v>
      </c>
      <c r="G24" s="36">
        <v>1956</v>
      </c>
      <c r="H24" s="36">
        <v>1976</v>
      </c>
      <c r="I24" s="37">
        <f t="shared" si="1"/>
        <v>3932</v>
      </c>
      <c r="J24" s="36">
        <v>2000</v>
      </c>
      <c r="K24" s="38">
        <v>2100</v>
      </c>
      <c r="L24" s="36">
        <f t="shared" si="2"/>
        <v>4100</v>
      </c>
    </row>
    <row r="25" spans="1:12">
      <c r="A25" s="5" t="s">
        <v>21</v>
      </c>
      <c r="B25" s="15">
        <f>SUM(B19:B24)</f>
        <v>22919</v>
      </c>
      <c r="C25" s="16">
        <f t="shared" ref="C25:E25" si="3">SUM(C19:C24)</f>
        <v>22286</v>
      </c>
      <c r="D25" s="15">
        <f t="shared" si="3"/>
        <v>21407.880341880351</v>
      </c>
      <c r="E25" s="22">
        <f t="shared" si="3"/>
        <v>21651.769230769234</v>
      </c>
      <c r="F25" s="16">
        <f t="shared" si="0"/>
        <v>43059.649572649585</v>
      </c>
      <c r="G25" s="15">
        <f t="shared" ref="G25" si="4">SUM(G19:G24)</f>
        <v>22351</v>
      </c>
      <c r="H25" s="22">
        <f t="shared" ref="H25" si="5">SUM(H19:H24)</f>
        <v>22611</v>
      </c>
      <c r="I25" s="16">
        <f t="shared" si="1"/>
        <v>44962</v>
      </c>
      <c r="J25" s="15">
        <f t="shared" ref="J25" si="6">SUM(J19:J24)</f>
        <v>23678.027350427357</v>
      </c>
      <c r="K25" s="17">
        <f t="shared" ref="K25" si="7">SUM(K19:K24)</f>
        <v>23949.111111111109</v>
      </c>
      <c r="L25" s="15">
        <f t="shared" si="2"/>
        <v>47627.138461538467</v>
      </c>
    </row>
    <row r="26" spans="1:12">
      <c r="B26" s="6"/>
      <c r="C26" s="6"/>
      <c r="D26" s="6"/>
      <c r="E26" s="6"/>
      <c r="F26" s="8"/>
      <c r="G26" s="6"/>
      <c r="H26" s="6"/>
      <c r="I26" s="8"/>
      <c r="J26" s="6"/>
      <c r="K26" s="6"/>
      <c r="L26" s="6"/>
    </row>
    <row r="27" spans="1:12">
      <c r="A27" s="4" t="s">
        <v>19</v>
      </c>
      <c r="B27" s="6"/>
      <c r="C27" s="6"/>
      <c r="D27" s="6"/>
      <c r="E27" s="6"/>
      <c r="F27" s="8"/>
      <c r="G27" s="6"/>
      <c r="H27" s="6"/>
      <c r="I27" s="8"/>
      <c r="J27" s="6"/>
      <c r="K27" s="6"/>
      <c r="L27" s="6"/>
    </row>
    <row r="28" spans="1:12">
      <c r="A28" t="s">
        <v>49</v>
      </c>
      <c r="B28" s="6">
        <v>14559</v>
      </c>
      <c r="C28" s="8">
        <v>14934</v>
      </c>
      <c r="D28" s="32">
        <f>G28*D39/G39</f>
        <v>14276.880341880342</v>
      </c>
      <c r="E28" s="32">
        <f>H28*E39/H39</f>
        <v>14520.76923076923</v>
      </c>
      <c r="F28" s="33">
        <f t="shared" si="0"/>
        <v>28797.64957264957</v>
      </c>
      <c r="G28" s="32">
        <v>15220</v>
      </c>
      <c r="H28" s="34">
        <v>15480</v>
      </c>
      <c r="I28" s="33">
        <f t="shared" ref="I28:I32" si="8">G28+H28</f>
        <v>30700</v>
      </c>
      <c r="J28" s="32">
        <f>G28*J39/G39</f>
        <v>15870.42735042735</v>
      </c>
      <c r="K28" s="32">
        <f>H28*K39/H39</f>
        <v>16141.538461538461</v>
      </c>
      <c r="L28" s="32">
        <f t="shared" ref="L28:L32" si="9">J28+K28</f>
        <v>32011.965811965812</v>
      </c>
    </row>
    <row r="29" spans="1:12">
      <c r="A29" t="s">
        <v>50</v>
      </c>
      <c r="B29" s="6">
        <v>6626</v>
      </c>
      <c r="C29" s="8">
        <v>6937</v>
      </c>
      <c r="D29" s="32">
        <v>6766</v>
      </c>
      <c r="E29" s="34">
        <v>6766</v>
      </c>
      <c r="F29" s="33">
        <f t="shared" si="0"/>
        <v>13532</v>
      </c>
      <c r="G29" s="32">
        <v>6766</v>
      </c>
      <c r="H29" s="34">
        <v>6766</v>
      </c>
      <c r="I29" s="33">
        <f t="shared" si="8"/>
        <v>13532</v>
      </c>
      <c r="J29" s="32">
        <f>1.1*G29</f>
        <v>7442.6</v>
      </c>
      <c r="K29" s="32">
        <f>1.1*H29</f>
        <v>7442.6</v>
      </c>
      <c r="L29" s="32">
        <f t="shared" si="9"/>
        <v>14885.2</v>
      </c>
    </row>
    <row r="30" spans="1:12">
      <c r="A30" t="s">
        <v>51</v>
      </c>
      <c r="B30" s="6">
        <v>1582</v>
      </c>
      <c r="C30" s="8">
        <v>50</v>
      </c>
      <c r="D30" s="32">
        <v>0</v>
      </c>
      <c r="E30" s="34">
        <v>0</v>
      </c>
      <c r="F30" s="33">
        <f t="shared" si="0"/>
        <v>0</v>
      </c>
      <c r="G30" s="32">
        <v>0</v>
      </c>
      <c r="H30" s="34">
        <v>0</v>
      </c>
      <c r="I30" s="33">
        <f t="shared" si="8"/>
        <v>0</v>
      </c>
      <c r="J30" s="32">
        <v>0</v>
      </c>
      <c r="K30" s="35">
        <v>0</v>
      </c>
      <c r="L30" s="32">
        <f t="shared" si="9"/>
        <v>0</v>
      </c>
    </row>
    <row r="31" spans="1:12">
      <c r="A31" t="s">
        <v>52</v>
      </c>
      <c r="B31" s="9">
        <v>152</v>
      </c>
      <c r="C31" s="10">
        <v>365</v>
      </c>
      <c r="D31" s="36">
        <v>365</v>
      </c>
      <c r="E31" s="36">
        <v>365</v>
      </c>
      <c r="F31" s="37">
        <f t="shared" si="0"/>
        <v>730</v>
      </c>
      <c r="G31" s="36">
        <v>365</v>
      </c>
      <c r="H31" s="36">
        <v>365</v>
      </c>
      <c r="I31" s="37">
        <f t="shared" si="8"/>
        <v>730</v>
      </c>
      <c r="J31" s="36">
        <v>365</v>
      </c>
      <c r="K31" s="38">
        <v>365</v>
      </c>
      <c r="L31" s="36">
        <f t="shared" si="9"/>
        <v>730</v>
      </c>
    </row>
    <row r="32" spans="1:12">
      <c r="A32" s="5" t="s">
        <v>21</v>
      </c>
      <c r="B32" s="15">
        <f>SUM(B28:B31)</f>
        <v>22919</v>
      </c>
      <c r="C32" s="18">
        <f>SUM(C28:C31)</f>
        <v>22286</v>
      </c>
      <c r="D32" s="15">
        <f>SUM(D28:D31)</f>
        <v>21407.880341880344</v>
      </c>
      <c r="E32" s="22">
        <f>SUM(E28:E31)</f>
        <v>21651.76923076923</v>
      </c>
      <c r="F32" s="16">
        <f t="shared" si="0"/>
        <v>43059.649572649578</v>
      </c>
      <c r="G32" s="15">
        <f>SUM(G28:G31)</f>
        <v>22351</v>
      </c>
      <c r="H32" s="22">
        <f>SUM(H28:H31)</f>
        <v>22611</v>
      </c>
      <c r="I32" s="16">
        <f t="shared" si="8"/>
        <v>44962</v>
      </c>
      <c r="J32" s="15">
        <f>SUM(J28:J31)</f>
        <v>23678.02735042735</v>
      </c>
      <c r="K32" s="17">
        <f>SUM(K28:K31)</f>
        <v>23949.13846153846</v>
      </c>
      <c r="L32" s="15">
        <f t="shared" si="9"/>
        <v>47627.16581196581</v>
      </c>
    </row>
    <row r="33" spans="1:12">
      <c r="A33" t="s">
        <v>16</v>
      </c>
      <c r="B33" s="6"/>
      <c r="C33" s="6"/>
      <c r="D33" s="6"/>
      <c r="E33" s="6"/>
      <c r="F33" s="30">
        <f>F32/($B32+$C32)-1</f>
        <v>-4.7458255222882939E-2</v>
      </c>
      <c r="G33" s="6"/>
      <c r="H33" s="6"/>
      <c r="I33" s="30">
        <f>I32/($B32+$C32)-1</f>
        <v>-5.3755115584559476E-3</v>
      </c>
      <c r="J33" s="6"/>
      <c r="K33" s="6"/>
      <c r="L33" s="30">
        <f>L32/($B32+$C32)-1</f>
        <v>5.3581812011189278E-2</v>
      </c>
    </row>
    <row r="34" spans="1:12">
      <c r="B34" s="6"/>
      <c r="C34" s="6"/>
      <c r="D34" s="6"/>
      <c r="E34" s="6"/>
      <c r="F34" s="30"/>
      <c r="G34" s="6"/>
      <c r="H34" s="6"/>
      <c r="I34" s="30"/>
      <c r="J34" s="6"/>
      <c r="K34" s="6"/>
      <c r="L34" s="31"/>
    </row>
    <row r="35" spans="1:12">
      <c r="A35" s="4" t="s">
        <v>20</v>
      </c>
      <c r="B35" s="6"/>
      <c r="C35" s="6"/>
      <c r="D35" s="6"/>
      <c r="E35" s="6"/>
      <c r="F35" s="8"/>
      <c r="G35" s="6"/>
      <c r="H35" s="6"/>
      <c r="I35" s="8"/>
      <c r="J35" s="6"/>
      <c r="K35" s="6"/>
      <c r="L35" s="6"/>
    </row>
    <row r="36" spans="1:12">
      <c r="A36" t="s">
        <v>17</v>
      </c>
      <c r="B36" s="9">
        <f>B32</f>
        <v>22919</v>
      </c>
      <c r="C36" s="10">
        <v>22286</v>
      </c>
      <c r="D36" s="9">
        <f>D32</f>
        <v>21407.880341880344</v>
      </c>
      <c r="E36" s="9">
        <f>E32</f>
        <v>21651.76923076923</v>
      </c>
      <c r="F36" s="10">
        <f t="shared" si="0"/>
        <v>43059.649572649578</v>
      </c>
      <c r="G36" s="9">
        <f>G32</f>
        <v>22351</v>
      </c>
      <c r="H36" s="9">
        <f>H32</f>
        <v>22611</v>
      </c>
      <c r="I36" s="10">
        <f t="shared" ref="I36:I37" si="10">G36+H36</f>
        <v>44962</v>
      </c>
      <c r="J36" s="9">
        <f>J32</f>
        <v>23678.02735042735</v>
      </c>
      <c r="K36" s="9">
        <f>K32</f>
        <v>23949.13846153846</v>
      </c>
      <c r="L36" s="9">
        <f t="shared" ref="L36:L37" si="11">J36+K36</f>
        <v>47627.16581196581</v>
      </c>
    </row>
    <row r="37" spans="1:12">
      <c r="A37" s="5" t="s">
        <v>53</v>
      </c>
      <c r="B37" s="15">
        <f>B36</f>
        <v>22919</v>
      </c>
      <c r="C37" s="16">
        <v>22286</v>
      </c>
      <c r="D37" s="15">
        <f>D36</f>
        <v>21407.880341880344</v>
      </c>
      <c r="E37" s="15">
        <f>E36</f>
        <v>21651.76923076923</v>
      </c>
      <c r="F37" s="16">
        <f t="shared" si="0"/>
        <v>43059.649572649578</v>
      </c>
      <c r="G37" s="15">
        <v>22351</v>
      </c>
      <c r="H37" s="15">
        <v>22611</v>
      </c>
      <c r="I37" s="16">
        <f t="shared" si="10"/>
        <v>44962</v>
      </c>
      <c r="J37" s="15">
        <f>J36</f>
        <v>23678.02735042735</v>
      </c>
      <c r="K37" s="15">
        <f>K36</f>
        <v>23949.13846153846</v>
      </c>
      <c r="L37" s="15">
        <f t="shared" si="11"/>
        <v>47627.16581196581</v>
      </c>
    </row>
    <row r="38" spans="1:12">
      <c r="A38" t="s">
        <v>14</v>
      </c>
      <c r="D38" s="6"/>
      <c r="E38" s="6"/>
      <c r="G38" s="6"/>
      <c r="H38" s="6"/>
      <c r="J38" s="6"/>
      <c r="K38" s="6"/>
    </row>
    <row r="39" spans="1:12">
      <c r="A39" t="s">
        <v>8</v>
      </c>
      <c r="B39" s="13">
        <v>229.7</v>
      </c>
      <c r="C39" s="14">
        <v>231</v>
      </c>
      <c r="D39" s="19">
        <v>219.5</v>
      </c>
      <c r="E39" s="19">
        <v>219.5</v>
      </c>
      <c r="F39" s="29"/>
      <c r="G39" s="19">
        <v>234</v>
      </c>
      <c r="H39" s="19">
        <v>234</v>
      </c>
      <c r="I39" s="29"/>
      <c r="J39" s="19">
        <v>244</v>
      </c>
      <c r="K39" s="19">
        <v>244</v>
      </c>
    </row>
    <row r="41" spans="1:12">
      <c r="A41" t="s">
        <v>13</v>
      </c>
      <c r="C41" s="7"/>
      <c r="F41" s="7"/>
      <c r="I41" s="7"/>
    </row>
    <row r="42" spans="1:12">
      <c r="A42" t="s">
        <v>10</v>
      </c>
      <c r="B42" s="23">
        <v>1338.5809999999999</v>
      </c>
      <c r="C42" s="24">
        <v>1250</v>
      </c>
      <c r="D42" s="27">
        <v>1250</v>
      </c>
      <c r="E42" s="27">
        <v>1250</v>
      </c>
      <c r="F42" s="24"/>
      <c r="G42" s="27">
        <v>1350</v>
      </c>
      <c r="H42" s="27">
        <v>1350</v>
      </c>
      <c r="I42" s="24"/>
      <c r="J42" s="27">
        <v>1450</v>
      </c>
      <c r="K42" s="27">
        <v>1450</v>
      </c>
    </row>
    <row r="43" spans="1:12">
      <c r="A43" t="s">
        <v>11</v>
      </c>
      <c r="B43" s="23">
        <v>41.954000000000001</v>
      </c>
      <c r="C43" s="24">
        <v>41.5</v>
      </c>
      <c r="D43" s="27">
        <v>43</v>
      </c>
      <c r="E43" s="27">
        <v>43</v>
      </c>
      <c r="F43" s="24"/>
      <c r="G43" s="27">
        <v>45</v>
      </c>
      <c r="H43" s="27">
        <v>45</v>
      </c>
      <c r="I43" s="24"/>
      <c r="J43" s="27">
        <v>46</v>
      </c>
      <c r="K43" s="27">
        <v>46</v>
      </c>
    </row>
    <row r="44" spans="1:12">
      <c r="A44" t="s">
        <v>12</v>
      </c>
      <c r="B44" s="25">
        <v>322.48700000000002</v>
      </c>
      <c r="C44" s="26">
        <v>328.93700000000001</v>
      </c>
      <c r="D44" s="28">
        <f>0.9*C44</f>
        <v>296.04330000000004</v>
      </c>
      <c r="E44" s="28">
        <v>300</v>
      </c>
      <c r="F44" s="26"/>
      <c r="G44" s="28">
        <v>338.8</v>
      </c>
      <c r="H44" s="28">
        <v>345.58100000000002</v>
      </c>
      <c r="I44" s="26"/>
      <c r="J44" s="28">
        <v>342</v>
      </c>
      <c r="K44" s="28">
        <v>350</v>
      </c>
    </row>
  </sheetData>
  <mergeCells count="4">
    <mergeCell ref="B15:C15"/>
    <mergeCell ref="D15:F15"/>
    <mergeCell ref="G15:I15"/>
    <mergeCell ref="J15:L15"/>
  </mergeCells>
  <phoneticPr fontId="4" type="noConversion"/>
  <pageMargins left="0.75" right="0.75" top="1" bottom="1" header="0.5" footer="0.5"/>
  <pageSetup orientation="landscape" horizontalDpi="4294967292" verticalDpi="4294967292" r:id="rId1"/>
  <rowBreaks count="1" manualBreakCount="1">
    <brk id="13" max="16383" man="1" pt="1"/>
  </rowBreaks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</vt:lpstr>
      <vt:lpstr>Under HF2</vt:lpstr>
    </vt:vector>
  </TitlesOfParts>
  <Company>St. Cloud State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 Banaian</dc:creator>
  <cp:lastModifiedBy>Software Administration</cp:lastModifiedBy>
  <dcterms:created xsi:type="dcterms:W3CDTF">2011-02-12T19:16:07Z</dcterms:created>
  <dcterms:modified xsi:type="dcterms:W3CDTF">2011-03-15T19:14:25Z</dcterms:modified>
</cp:coreProperties>
</file>