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defaultThemeVersion="124226"/>
  <bookViews>
    <workbookView xWindow="120" yWindow="60" windowWidth="24630" windowHeight="12705"/>
  </bookViews>
  <sheets>
    <sheet name="Cover" sheetId="4" r:id="rId1"/>
    <sheet name="data" sheetId="1" r:id="rId2"/>
  </sheets>
  <definedNames>
    <definedName name="_Toc341265525" localSheetId="0">Cover!$A$1</definedName>
    <definedName name="_xlnm.Print_Area" localSheetId="1">data!$A$2:$U$215</definedName>
    <definedName name="_xlnm.Print_Titles" localSheetId="1">data!$2:$2</definedName>
  </definedNames>
  <calcPr calcId="125725"/>
  <extLst>
    <ext xmlns:mx="http://schemas.microsoft.com/office/mac/excel/2008/main" uri="http://schemas.microsoft.com/office/mac/excel/2008/main">
      <mx:ArchID Flags="2"/>
    </ext>
  </extLst>
</workbook>
</file>

<file path=xl/calcChain.xml><?xml version="1.0" encoding="utf-8"?>
<calcChain xmlns="http://schemas.openxmlformats.org/spreadsheetml/2006/main">
  <c r="L218" i="1"/>
  <c r="H218"/>
  <c r="L217"/>
  <c r="H217"/>
  <c r="L216"/>
  <c r="H216"/>
  <c r="L215"/>
  <c r="H215"/>
  <c r="L214"/>
  <c r="H214"/>
  <c r="L213"/>
  <c r="H213"/>
  <c r="L212"/>
  <c r="H212"/>
  <c r="L211"/>
  <c r="H211"/>
  <c r="L210"/>
  <c r="H210"/>
  <c r="L209"/>
  <c r="H209"/>
  <c r="L208"/>
  <c r="H208"/>
  <c r="L207"/>
  <c r="H207"/>
  <c r="L206"/>
  <c r="H206"/>
  <c r="L205"/>
  <c r="H205"/>
  <c r="L204"/>
  <c r="H204"/>
  <c r="L203"/>
  <c r="H203"/>
  <c r="L202"/>
  <c r="H202"/>
  <c r="L201"/>
  <c r="H201"/>
  <c r="L200"/>
  <c r="H200"/>
  <c r="L199"/>
  <c r="H199"/>
  <c r="L198"/>
  <c r="H198"/>
  <c r="L197"/>
  <c r="H197"/>
  <c r="L196"/>
  <c r="H196"/>
  <c r="L195"/>
  <c r="H195"/>
  <c r="L194"/>
  <c r="H194"/>
  <c r="L193"/>
  <c r="H193"/>
  <c r="L192"/>
  <c r="H192"/>
  <c r="L191"/>
  <c r="H191"/>
  <c r="L190"/>
  <c r="H190"/>
  <c r="L189"/>
  <c r="H189"/>
  <c r="L188"/>
  <c r="H188"/>
  <c r="L187"/>
  <c r="H187"/>
  <c r="L186"/>
  <c r="H186"/>
  <c r="L185"/>
  <c r="H185"/>
  <c r="L184"/>
  <c r="H184"/>
  <c r="L183"/>
  <c r="H183"/>
  <c r="L182"/>
  <c r="H182"/>
  <c r="L181"/>
  <c r="H181"/>
  <c r="L180"/>
  <c r="H180"/>
  <c r="L179"/>
  <c r="H179"/>
  <c r="L178"/>
  <c r="H178"/>
  <c r="L177"/>
  <c r="H177"/>
  <c r="L176"/>
  <c r="H176"/>
  <c r="L175"/>
  <c r="H175"/>
  <c r="L174"/>
  <c r="H174"/>
  <c r="L173"/>
  <c r="H173"/>
  <c r="L172"/>
  <c r="H172"/>
  <c r="L171"/>
  <c r="H171"/>
  <c r="L170"/>
  <c r="H170"/>
  <c r="L169"/>
  <c r="H169"/>
  <c r="L168"/>
  <c r="H168"/>
  <c r="L167"/>
  <c r="H167"/>
  <c r="L166"/>
  <c r="H166"/>
  <c r="L165"/>
  <c r="H165"/>
  <c r="L164"/>
  <c r="H164"/>
  <c r="L163"/>
  <c r="H163"/>
  <c r="L162"/>
  <c r="H162"/>
  <c r="L161"/>
  <c r="H161"/>
  <c r="L160"/>
  <c r="H160"/>
  <c r="L159"/>
  <c r="H159"/>
  <c r="L158"/>
  <c r="H158"/>
  <c r="L157"/>
  <c r="H157"/>
  <c r="L156"/>
  <c r="H156"/>
  <c r="L155"/>
  <c r="H155"/>
  <c r="L154"/>
  <c r="H154"/>
  <c r="L153"/>
  <c r="H153"/>
  <c r="L152"/>
  <c r="H152"/>
  <c r="L151"/>
  <c r="H151"/>
  <c r="L150"/>
  <c r="H150"/>
  <c r="L149"/>
  <c r="H149"/>
  <c r="L148"/>
  <c r="H148"/>
  <c r="L147"/>
  <c r="H147"/>
  <c r="L146"/>
  <c r="H146"/>
  <c r="L145"/>
  <c r="H145"/>
  <c r="L144"/>
  <c r="H144"/>
  <c r="L143"/>
  <c r="H143"/>
  <c r="L142"/>
  <c r="H142"/>
  <c r="L141"/>
  <c r="H141"/>
  <c r="L140"/>
  <c r="H140"/>
  <c r="L139"/>
  <c r="H139"/>
  <c r="L138"/>
  <c r="H138"/>
  <c r="L137"/>
  <c r="H137"/>
  <c r="L136"/>
  <c r="H136"/>
  <c r="L135"/>
  <c r="H135"/>
  <c r="L134"/>
  <c r="H134"/>
  <c r="L133"/>
  <c r="H133"/>
  <c r="L132"/>
  <c r="H132"/>
  <c r="L131"/>
  <c r="H131"/>
  <c r="L130"/>
  <c r="H130"/>
  <c r="L129"/>
  <c r="H129"/>
  <c r="L128"/>
  <c r="H128"/>
  <c r="L127"/>
  <c r="H127"/>
  <c r="L126"/>
  <c r="H126"/>
  <c r="L125"/>
  <c r="H125"/>
  <c r="L124"/>
  <c r="H124"/>
  <c r="L123"/>
  <c r="H123"/>
  <c r="L122"/>
  <c r="H122"/>
  <c r="L121"/>
  <c r="H121"/>
  <c r="L120"/>
  <c r="H120"/>
  <c r="L119"/>
  <c r="H119"/>
  <c r="L118"/>
  <c r="H118"/>
  <c r="L117"/>
  <c r="H117"/>
  <c r="L116"/>
  <c r="H116"/>
  <c r="L115"/>
  <c r="H115"/>
  <c r="L114"/>
  <c r="H114"/>
  <c r="L113"/>
  <c r="H113"/>
  <c r="L112"/>
  <c r="H112"/>
  <c r="L111"/>
  <c r="H111"/>
  <c r="L110"/>
  <c r="H110"/>
  <c r="L109"/>
  <c r="H109"/>
  <c r="L108"/>
  <c r="H108"/>
  <c r="L107"/>
  <c r="H107"/>
  <c r="L106"/>
  <c r="H106"/>
  <c r="L105"/>
  <c r="H105"/>
  <c r="L104"/>
  <c r="H104"/>
  <c r="L103"/>
  <c r="H103"/>
  <c r="L102"/>
  <c r="H102"/>
  <c r="L101"/>
  <c r="H101"/>
  <c r="L100"/>
  <c r="H100"/>
  <c r="L99"/>
  <c r="H99"/>
  <c r="L98"/>
  <c r="H98"/>
  <c r="L97"/>
  <c r="H97"/>
  <c r="L96"/>
  <c r="H96"/>
  <c r="L95"/>
  <c r="H95"/>
  <c r="L94"/>
  <c r="H94"/>
  <c r="L93"/>
  <c r="H93"/>
  <c r="L92"/>
  <c r="H92"/>
  <c r="L91"/>
  <c r="H91"/>
  <c r="L90"/>
  <c r="H90"/>
  <c r="L89"/>
  <c r="H89"/>
  <c r="L88"/>
  <c r="H88"/>
  <c r="L87"/>
  <c r="H87"/>
  <c r="L86"/>
  <c r="H86"/>
  <c r="L85"/>
  <c r="H85"/>
  <c r="L84"/>
  <c r="H84"/>
  <c r="L83"/>
  <c r="H83"/>
  <c r="L82"/>
  <c r="H82"/>
  <c r="L81"/>
  <c r="H81"/>
  <c r="L80"/>
  <c r="H80"/>
  <c r="L79"/>
  <c r="H79"/>
  <c r="L78"/>
  <c r="H78"/>
  <c r="L77"/>
  <c r="H77"/>
  <c r="L76"/>
  <c r="H76"/>
  <c r="L75"/>
  <c r="H75"/>
  <c r="L74"/>
  <c r="H74"/>
  <c r="L73"/>
  <c r="H73"/>
  <c r="L72"/>
  <c r="H72"/>
  <c r="L71"/>
  <c r="H71"/>
  <c r="L70"/>
  <c r="H70"/>
  <c r="L69"/>
  <c r="H69"/>
  <c r="L68"/>
  <c r="H68"/>
  <c r="L67"/>
  <c r="H67"/>
  <c r="L66"/>
  <c r="H66"/>
  <c r="L65"/>
  <c r="H65"/>
  <c r="L64"/>
  <c r="H64"/>
  <c r="L63"/>
  <c r="H63"/>
  <c r="L62"/>
  <c r="H62"/>
  <c r="L61"/>
  <c r="H61"/>
  <c r="L60"/>
  <c r="H60"/>
  <c r="L59"/>
  <c r="H59"/>
  <c r="L58"/>
  <c r="H58"/>
  <c r="S16"/>
  <c r="S17"/>
  <c r="S18"/>
  <c r="S19"/>
  <c r="S20"/>
  <c r="S21"/>
  <c r="S22"/>
  <c r="S23"/>
  <c r="S24"/>
  <c r="S25"/>
  <c r="S26"/>
  <c r="S27"/>
  <c r="S28"/>
  <c r="S29"/>
  <c r="S30"/>
  <c r="S31"/>
  <c r="S32"/>
  <c r="S33"/>
  <c r="S34"/>
  <c r="S35"/>
  <c r="S36"/>
  <c r="S37"/>
  <c r="S38"/>
  <c r="S39"/>
  <c r="S40"/>
  <c r="S41"/>
  <c r="S44"/>
  <c r="S45"/>
  <c r="S46"/>
  <c r="S47"/>
  <c r="S48"/>
  <c r="S49"/>
  <c r="S50"/>
  <c r="S51"/>
  <c r="S52"/>
  <c r="S53"/>
  <c r="S54"/>
  <c r="S55"/>
  <c r="S56"/>
  <c r="S57"/>
  <c r="S58"/>
  <c r="S59"/>
  <c r="S60"/>
  <c r="S61"/>
  <c r="S62"/>
  <c r="S63"/>
  <c r="S64"/>
  <c r="S65"/>
  <c r="S66"/>
  <c r="S67"/>
  <c r="S68"/>
  <c r="S69"/>
  <c r="S70"/>
  <c r="S71"/>
  <c r="S72"/>
  <c r="S73"/>
  <c r="S74"/>
  <c r="S75"/>
  <c r="S76"/>
  <c r="S77"/>
  <c r="S78"/>
  <c r="S79"/>
  <c r="S80"/>
  <c r="S81"/>
  <c r="S82"/>
  <c r="S83"/>
  <c r="S84"/>
  <c r="S85"/>
  <c r="S86"/>
  <c r="S87"/>
  <c r="S88"/>
  <c r="S89"/>
  <c r="S90"/>
  <c r="S91"/>
  <c r="S92"/>
  <c r="S93"/>
  <c r="S94"/>
  <c r="S95"/>
  <c r="S96"/>
  <c r="S97"/>
  <c r="S98"/>
  <c r="S99"/>
  <c r="S100"/>
  <c r="S101"/>
  <c r="S102"/>
  <c r="S103"/>
  <c r="S104"/>
  <c r="S105"/>
  <c r="S106"/>
  <c r="S107"/>
  <c r="S108"/>
  <c r="S109"/>
  <c r="S110"/>
  <c r="S111"/>
  <c r="S112"/>
  <c r="S113"/>
  <c r="S114"/>
  <c r="S115"/>
  <c r="S116"/>
  <c r="S117"/>
  <c r="S118"/>
  <c r="S119"/>
  <c r="S120"/>
  <c r="S121"/>
  <c r="S122"/>
  <c r="S123"/>
  <c r="S124"/>
  <c r="S125"/>
  <c r="S126"/>
  <c r="S127"/>
  <c r="S128"/>
  <c r="S129"/>
  <c r="S130"/>
  <c r="S131"/>
  <c r="S132"/>
  <c r="S133"/>
  <c r="S134"/>
  <c r="S135"/>
  <c r="S136"/>
  <c r="S137"/>
  <c r="S138"/>
  <c r="S139"/>
  <c r="S140"/>
  <c r="S141"/>
  <c r="S142"/>
  <c r="S143"/>
  <c r="S144"/>
  <c r="S145"/>
  <c r="S146"/>
  <c r="S147"/>
  <c r="S148"/>
  <c r="S149"/>
  <c r="S150"/>
  <c r="S151"/>
  <c r="S152"/>
  <c r="S153"/>
  <c r="S154"/>
  <c r="S155"/>
  <c r="S156"/>
  <c r="S157"/>
  <c r="S158"/>
  <c r="S159"/>
  <c r="S160"/>
  <c r="S161"/>
  <c r="S162"/>
  <c r="S163"/>
  <c r="S164"/>
  <c r="S165"/>
  <c r="S166"/>
  <c r="S167"/>
  <c r="S168"/>
  <c r="S169"/>
  <c r="S170"/>
  <c r="S171"/>
  <c r="S172"/>
  <c r="S173"/>
  <c r="S174"/>
  <c r="S175"/>
  <c r="S176"/>
  <c r="S177"/>
  <c r="S178"/>
  <c r="S179"/>
  <c r="S180"/>
  <c r="S181"/>
  <c r="S182"/>
  <c r="S183"/>
  <c r="S184"/>
  <c r="S185"/>
  <c r="S186"/>
  <c r="S187"/>
  <c r="S188"/>
  <c r="S189"/>
  <c r="S190"/>
  <c r="S191"/>
  <c r="S192"/>
  <c r="S193"/>
  <c r="S194"/>
  <c r="S195"/>
  <c r="S196"/>
  <c r="S197"/>
  <c r="S198"/>
  <c r="S199"/>
  <c r="S200"/>
  <c r="S201"/>
  <c r="S202"/>
  <c r="S203"/>
  <c r="S204"/>
  <c r="S205"/>
  <c r="S206"/>
  <c r="S207"/>
  <c r="S208"/>
  <c r="S209"/>
  <c r="S210"/>
  <c r="S211"/>
  <c r="S212"/>
  <c r="S213"/>
  <c r="S214"/>
  <c r="S215"/>
  <c r="S216"/>
  <c r="S217"/>
  <c r="S4"/>
  <c r="S5"/>
  <c r="S6"/>
  <c r="S7"/>
  <c r="S8"/>
  <c r="S9"/>
  <c r="S10"/>
  <c r="S11"/>
  <c r="S12"/>
  <c r="S13"/>
  <c r="S14"/>
  <c r="S15"/>
  <c r="S3"/>
  <c r="T12"/>
  <c r="T13"/>
  <c r="T14"/>
  <c r="T15"/>
  <c r="T16"/>
  <c r="T17"/>
  <c r="T18"/>
  <c r="T19"/>
  <c r="T20"/>
  <c r="T21"/>
  <c r="T22"/>
  <c r="T23"/>
  <c r="T24"/>
  <c r="T25"/>
  <c r="T26"/>
  <c r="T27"/>
  <c r="T28"/>
  <c r="T29"/>
  <c r="T30"/>
  <c r="T31"/>
  <c r="T32"/>
  <c r="T33"/>
  <c r="T34"/>
  <c r="T35"/>
  <c r="T36"/>
  <c r="T37"/>
  <c r="T38"/>
  <c r="T39"/>
  <c r="T40"/>
  <c r="T41"/>
  <c r="T44"/>
  <c r="T45"/>
  <c r="T46"/>
  <c r="T47"/>
  <c r="T48"/>
  <c r="T49"/>
  <c r="T50"/>
  <c r="T51"/>
  <c r="T52"/>
  <c r="T53"/>
  <c r="T54"/>
  <c r="T55"/>
  <c r="T56"/>
  <c r="T57"/>
  <c r="T58"/>
  <c r="T59"/>
  <c r="T60"/>
  <c r="T61"/>
  <c r="T62"/>
  <c r="T63"/>
  <c r="T64"/>
  <c r="T65"/>
  <c r="T66"/>
  <c r="T67"/>
  <c r="T68"/>
  <c r="T69"/>
  <c r="T70"/>
  <c r="T71"/>
  <c r="T72"/>
  <c r="T73"/>
  <c r="T74"/>
  <c r="T75"/>
  <c r="T76"/>
  <c r="T77"/>
  <c r="T78"/>
  <c r="T79"/>
  <c r="T80"/>
  <c r="T81"/>
  <c r="T82"/>
  <c r="T83"/>
  <c r="T84"/>
  <c r="T85"/>
  <c r="T86"/>
  <c r="T87"/>
  <c r="T88"/>
  <c r="T89"/>
  <c r="T90"/>
  <c r="T91"/>
  <c r="T92"/>
  <c r="T93"/>
  <c r="T94"/>
  <c r="T95"/>
  <c r="T96"/>
  <c r="T97"/>
  <c r="T98"/>
  <c r="T99"/>
  <c r="T100"/>
  <c r="T101"/>
  <c r="T102"/>
  <c r="T103"/>
  <c r="T104"/>
  <c r="T105"/>
  <c r="T106"/>
  <c r="T107"/>
  <c r="T108"/>
  <c r="T109"/>
  <c r="T110"/>
  <c r="T111"/>
  <c r="T112"/>
  <c r="T113"/>
  <c r="T114"/>
  <c r="T115"/>
  <c r="T116"/>
  <c r="T117"/>
  <c r="T118"/>
  <c r="T119"/>
  <c r="T120"/>
  <c r="T121"/>
  <c r="T122"/>
  <c r="T123"/>
  <c r="T124"/>
  <c r="T125"/>
  <c r="T126"/>
  <c r="T127"/>
  <c r="T128"/>
  <c r="T129"/>
  <c r="T130"/>
  <c r="T131"/>
  <c r="T132"/>
  <c r="T133"/>
  <c r="T134"/>
  <c r="T135"/>
  <c r="T136"/>
  <c r="T137"/>
  <c r="T138"/>
  <c r="T139"/>
  <c r="T140"/>
  <c r="T141"/>
  <c r="T142"/>
  <c r="T143"/>
  <c r="T144"/>
  <c r="T145"/>
  <c r="T146"/>
  <c r="T147"/>
  <c r="T148"/>
  <c r="T149"/>
  <c r="T150"/>
  <c r="T151"/>
  <c r="T152"/>
  <c r="T153"/>
  <c r="T154"/>
  <c r="T155"/>
  <c r="T156"/>
  <c r="T157"/>
  <c r="T158"/>
  <c r="T159"/>
  <c r="T160"/>
  <c r="T161"/>
  <c r="T162"/>
  <c r="T163"/>
  <c r="T164"/>
  <c r="T165"/>
  <c r="T166"/>
  <c r="T167"/>
  <c r="T168"/>
  <c r="T169"/>
  <c r="T170"/>
  <c r="T171"/>
  <c r="T172"/>
  <c r="T173"/>
  <c r="T174"/>
  <c r="T175"/>
  <c r="T176"/>
  <c r="T177"/>
  <c r="T178"/>
  <c r="T179"/>
  <c r="T180"/>
  <c r="T181"/>
  <c r="T182"/>
  <c r="T183"/>
  <c r="T184"/>
  <c r="T185"/>
  <c r="T186"/>
  <c r="T187"/>
  <c r="T188"/>
  <c r="T189"/>
  <c r="T190"/>
  <c r="T191"/>
  <c r="T192"/>
  <c r="T193"/>
  <c r="T194"/>
  <c r="T195"/>
  <c r="T196"/>
  <c r="T197"/>
  <c r="T198"/>
  <c r="T199"/>
  <c r="T200"/>
  <c r="T201"/>
  <c r="T202"/>
  <c r="T203"/>
  <c r="T204"/>
  <c r="T205"/>
  <c r="T206"/>
  <c r="T207"/>
  <c r="T208"/>
  <c r="T209"/>
  <c r="T210"/>
  <c r="T211"/>
  <c r="T212"/>
  <c r="T213"/>
  <c r="T214"/>
  <c r="T215"/>
  <c r="T216"/>
  <c r="T217"/>
  <c r="T4"/>
  <c r="T5"/>
  <c r="T6"/>
  <c r="T7"/>
  <c r="T8"/>
  <c r="T9"/>
  <c r="T10"/>
  <c r="T11"/>
  <c r="T3"/>
  <c r="P217"/>
  <c r="Q217"/>
  <c r="U217"/>
  <c r="R217"/>
  <c r="P216"/>
  <c r="Q216"/>
  <c r="U216"/>
  <c r="R216"/>
  <c r="P104"/>
  <c r="Q104"/>
  <c r="U104"/>
  <c r="R104"/>
  <c r="P103"/>
  <c r="Q103"/>
  <c r="U103"/>
  <c r="R103"/>
  <c r="Q28"/>
  <c r="Q29"/>
  <c r="Q30"/>
  <c r="Q31"/>
  <c r="Q32"/>
  <c r="Q33"/>
  <c r="Q34"/>
  <c r="Q35"/>
  <c r="Q36"/>
  <c r="Q37"/>
  <c r="Q38"/>
  <c r="Q39"/>
  <c r="Q40"/>
  <c r="Q41"/>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4"/>
  <c r="Q5"/>
  <c r="Q6"/>
  <c r="Q7"/>
  <c r="Q8"/>
  <c r="Q9"/>
  <c r="Q10"/>
  <c r="Q11"/>
  <c r="Q12"/>
  <c r="Q13"/>
  <c r="Q14"/>
  <c r="Q15"/>
  <c r="Q16"/>
  <c r="Q17"/>
  <c r="Q18"/>
  <c r="Q19"/>
  <c r="Q20"/>
  <c r="Q21"/>
  <c r="Q22"/>
  <c r="Q23"/>
  <c r="Q24"/>
  <c r="Q25"/>
  <c r="Q26"/>
  <c r="Q27"/>
  <c r="Q3"/>
  <c r="U215"/>
  <c r="U214"/>
  <c r="U213"/>
  <c r="U212"/>
  <c r="U211"/>
  <c r="U210"/>
  <c r="U209"/>
  <c r="U208"/>
  <c r="U207"/>
  <c r="U206"/>
  <c r="U205"/>
  <c r="U204"/>
  <c r="U203"/>
  <c r="U202"/>
  <c r="U201"/>
  <c r="U200"/>
  <c r="U199"/>
  <c r="U198"/>
  <c r="U197"/>
  <c r="U196"/>
  <c r="U195"/>
  <c r="U194"/>
  <c r="U193"/>
  <c r="U192"/>
  <c r="U191"/>
  <c r="U190"/>
  <c r="U189"/>
  <c r="U188"/>
  <c r="U187"/>
  <c r="U186"/>
  <c r="U185"/>
  <c r="U184"/>
  <c r="U183"/>
  <c r="U182"/>
  <c r="U181"/>
  <c r="U180"/>
  <c r="U179"/>
  <c r="U178"/>
  <c r="U177"/>
  <c r="U176"/>
  <c r="U175"/>
  <c r="U174"/>
  <c r="U173"/>
  <c r="U172"/>
  <c r="U171"/>
  <c r="U170"/>
  <c r="U169"/>
  <c r="U168"/>
  <c r="U167"/>
  <c r="U166"/>
  <c r="U165"/>
  <c r="U164"/>
  <c r="U163"/>
  <c r="U162"/>
  <c r="U161"/>
  <c r="U160"/>
  <c r="U159"/>
  <c r="U158"/>
  <c r="U157"/>
  <c r="U156"/>
  <c r="U155"/>
  <c r="U154"/>
  <c r="U153"/>
  <c r="U152"/>
  <c r="U151"/>
  <c r="U150"/>
  <c r="U149"/>
  <c r="U148"/>
  <c r="U147"/>
  <c r="U146"/>
  <c r="U145"/>
  <c r="U144"/>
  <c r="U143"/>
  <c r="U142"/>
  <c r="U141"/>
  <c r="U140"/>
  <c r="U139"/>
  <c r="U138"/>
  <c r="U137"/>
  <c r="U136"/>
  <c r="U135"/>
  <c r="U134"/>
  <c r="U133"/>
  <c r="U132"/>
  <c r="U131"/>
  <c r="U130"/>
  <c r="U129"/>
  <c r="U128"/>
  <c r="U127"/>
  <c r="U126"/>
  <c r="U125"/>
  <c r="U124"/>
  <c r="U123"/>
  <c r="U122"/>
  <c r="U121"/>
  <c r="U120"/>
  <c r="U119"/>
  <c r="U118"/>
  <c r="U117"/>
  <c r="U116"/>
  <c r="U115"/>
  <c r="U114"/>
  <c r="U113"/>
  <c r="U112"/>
  <c r="U111"/>
  <c r="U110"/>
  <c r="U109"/>
  <c r="U108"/>
  <c r="U107"/>
  <c r="U106"/>
  <c r="U105"/>
  <c r="U102"/>
  <c r="U101"/>
  <c r="U100"/>
  <c r="U99"/>
  <c r="U98"/>
  <c r="U97"/>
  <c r="U96"/>
  <c r="U95"/>
  <c r="U94"/>
  <c r="U93"/>
  <c r="U92"/>
  <c r="U91"/>
  <c r="U90"/>
  <c r="U89"/>
  <c r="U88"/>
  <c r="U87"/>
  <c r="U86"/>
  <c r="U85"/>
  <c r="U84"/>
  <c r="U83"/>
  <c r="U82"/>
  <c r="U81"/>
  <c r="U80"/>
  <c r="U79"/>
  <c r="U78"/>
  <c r="U77"/>
  <c r="U76"/>
  <c r="U75"/>
  <c r="U74"/>
  <c r="U73"/>
  <c r="U72"/>
  <c r="U71"/>
  <c r="U70"/>
  <c r="U69"/>
  <c r="U68"/>
  <c r="U67"/>
  <c r="U66"/>
  <c r="U65"/>
  <c r="U64"/>
  <c r="U63"/>
  <c r="U62"/>
  <c r="U61"/>
  <c r="U60"/>
  <c r="U59"/>
  <c r="U58"/>
  <c r="U57"/>
  <c r="U56"/>
  <c r="U55"/>
  <c r="U54"/>
  <c r="U53"/>
  <c r="U52"/>
  <c r="U51"/>
  <c r="U50"/>
  <c r="U49"/>
  <c r="U48"/>
  <c r="U47"/>
  <c r="U46"/>
  <c r="U45"/>
  <c r="U44"/>
  <c r="U41"/>
  <c r="U40"/>
  <c r="U39"/>
  <c r="U38"/>
  <c r="U37"/>
  <c r="U36"/>
  <c r="U35"/>
  <c r="U34"/>
  <c r="U33"/>
  <c r="U32"/>
  <c r="U31"/>
  <c r="U30"/>
  <c r="U29"/>
  <c r="U24"/>
  <c r="U23"/>
  <c r="U22"/>
  <c r="U21"/>
  <c r="U20"/>
  <c r="U19"/>
  <c r="U18"/>
  <c r="U17"/>
  <c r="U16"/>
  <c r="U15"/>
  <c r="U14"/>
  <c r="U13"/>
  <c r="U12"/>
  <c r="U11"/>
  <c r="U10"/>
  <c r="U9"/>
  <c r="U8"/>
  <c r="U7"/>
  <c r="U6"/>
  <c r="U5"/>
  <c r="U4"/>
  <c r="U28"/>
  <c r="U27"/>
  <c r="U26"/>
  <c r="U25"/>
  <c r="U3"/>
  <c r="R215"/>
  <c r="P215"/>
  <c r="R214"/>
  <c r="P214"/>
  <c r="R213"/>
  <c r="P213"/>
  <c r="R212"/>
  <c r="P212"/>
  <c r="R211"/>
  <c r="P211"/>
  <c r="R210"/>
  <c r="P210"/>
  <c r="R209"/>
  <c r="P209"/>
  <c r="R208"/>
  <c r="P208"/>
  <c r="R207"/>
  <c r="P207"/>
  <c r="R206"/>
  <c r="P206"/>
  <c r="R205"/>
  <c r="P205"/>
  <c r="R204"/>
  <c r="P204"/>
  <c r="R203"/>
  <c r="P203"/>
  <c r="R202"/>
  <c r="P202"/>
  <c r="R201"/>
  <c r="P201"/>
  <c r="R200"/>
  <c r="P200"/>
  <c r="R199"/>
  <c r="P199"/>
  <c r="R198"/>
  <c r="P198"/>
  <c r="R197"/>
  <c r="P197"/>
  <c r="R196"/>
  <c r="P196"/>
  <c r="R195"/>
  <c r="P195"/>
  <c r="R194"/>
  <c r="P194"/>
  <c r="R193"/>
  <c r="P193"/>
  <c r="R192"/>
  <c r="P192"/>
  <c r="R191"/>
  <c r="P191"/>
  <c r="R190"/>
  <c r="P190"/>
  <c r="R189"/>
  <c r="P189"/>
  <c r="R188"/>
  <c r="P188"/>
  <c r="R187"/>
  <c r="P187"/>
  <c r="R186"/>
  <c r="P186"/>
  <c r="R185"/>
  <c r="P185"/>
  <c r="R184"/>
  <c r="P184"/>
  <c r="R183"/>
  <c r="P183"/>
  <c r="R182"/>
  <c r="P182"/>
  <c r="R181"/>
  <c r="P181"/>
  <c r="R180"/>
  <c r="P180"/>
  <c r="R179"/>
  <c r="P179"/>
  <c r="R178"/>
  <c r="P178"/>
  <c r="R177"/>
  <c r="P177"/>
  <c r="R176"/>
  <c r="P176"/>
  <c r="R175"/>
  <c r="P175"/>
  <c r="R174"/>
  <c r="P174"/>
  <c r="R173"/>
  <c r="P173"/>
  <c r="R172"/>
  <c r="P172"/>
  <c r="R171"/>
  <c r="P171"/>
  <c r="R170"/>
  <c r="P170"/>
  <c r="R169"/>
  <c r="P169"/>
  <c r="R168"/>
  <c r="P168"/>
  <c r="R167"/>
  <c r="P167"/>
  <c r="R166"/>
  <c r="P166"/>
  <c r="R165"/>
  <c r="P165"/>
  <c r="R164"/>
  <c r="P164"/>
  <c r="R163"/>
  <c r="P163"/>
  <c r="R162"/>
  <c r="P162"/>
  <c r="R161"/>
  <c r="P161"/>
  <c r="R160"/>
  <c r="P160"/>
  <c r="R159"/>
  <c r="P159"/>
  <c r="R158"/>
  <c r="P158"/>
  <c r="R157"/>
  <c r="P157"/>
  <c r="R156"/>
  <c r="P156"/>
  <c r="R155"/>
  <c r="P155"/>
  <c r="R154"/>
  <c r="P154"/>
  <c r="R153"/>
  <c r="P153"/>
  <c r="R152"/>
  <c r="P152"/>
  <c r="R151"/>
  <c r="P151"/>
  <c r="R150"/>
  <c r="P150"/>
  <c r="R149"/>
  <c r="P149"/>
  <c r="R148"/>
  <c r="P148"/>
  <c r="R147"/>
  <c r="P147"/>
  <c r="R146"/>
  <c r="P146"/>
  <c r="R145"/>
  <c r="P145"/>
  <c r="R144"/>
  <c r="P144"/>
  <c r="R143"/>
  <c r="P143"/>
  <c r="R142"/>
  <c r="P142"/>
  <c r="R141"/>
  <c r="P141"/>
  <c r="R140"/>
  <c r="P140"/>
  <c r="R139"/>
  <c r="P139"/>
  <c r="R138"/>
  <c r="P138"/>
  <c r="R137"/>
  <c r="P137"/>
  <c r="R136"/>
  <c r="P136"/>
  <c r="R135"/>
  <c r="P135"/>
  <c r="R134"/>
  <c r="P134"/>
  <c r="R133"/>
  <c r="P133"/>
  <c r="R132"/>
  <c r="P132"/>
  <c r="R131"/>
  <c r="P131"/>
  <c r="R130"/>
  <c r="P130"/>
  <c r="R129"/>
  <c r="P129"/>
  <c r="R128"/>
  <c r="P128"/>
  <c r="R127"/>
  <c r="P127"/>
  <c r="R126"/>
  <c r="P126"/>
  <c r="R125"/>
  <c r="P125"/>
  <c r="R124"/>
  <c r="P124"/>
  <c r="R123"/>
  <c r="P123"/>
  <c r="R122"/>
  <c r="P122"/>
  <c r="R121"/>
  <c r="P121"/>
  <c r="R120"/>
  <c r="P120"/>
  <c r="R119"/>
  <c r="P119"/>
  <c r="R118"/>
  <c r="P118"/>
  <c r="R117"/>
  <c r="P117"/>
  <c r="R116"/>
  <c r="P116"/>
  <c r="R115"/>
  <c r="P115"/>
  <c r="R114"/>
  <c r="P114"/>
  <c r="R113"/>
  <c r="P113"/>
  <c r="R112"/>
  <c r="P112"/>
  <c r="R111"/>
  <c r="P111"/>
  <c r="R110"/>
  <c r="P110"/>
  <c r="R109"/>
  <c r="P109"/>
  <c r="R108"/>
  <c r="P108"/>
  <c r="R107"/>
  <c r="P107"/>
  <c r="R106"/>
  <c r="P106"/>
  <c r="R105"/>
  <c r="P105"/>
  <c r="R102"/>
  <c r="P102"/>
  <c r="R101"/>
  <c r="P101"/>
  <c r="R100"/>
  <c r="P100"/>
  <c r="R99"/>
  <c r="P99"/>
  <c r="R98"/>
  <c r="P98"/>
  <c r="R97"/>
  <c r="P97"/>
  <c r="R96"/>
  <c r="P96"/>
  <c r="R95"/>
  <c r="P95"/>
  <c r="R94"/>
  <c r="P94"/>
  <c r="R93"/>
  <c r="P93"/>
  <c r="R92"/>
  <c r="P92"/>
  <c r="R91"/>
  <c r="P91"/>
  <c r="R90"/>
  <c r="P90"/>
  <c r="R89"/>
  <c r="P89"/>
  <c r="R88"/>
  <c r="P88"/>
  <c r="R87"/>
  <c r="P87"/>
  <c r="R86"/>
  <c r="P86"/>
  <c r="R85"/>
  <c r="P85"/>
  <c r="R84"/>
  <c r="P84"/>
  <c r="R83"/>
  <c r="P83"/>
  <c r="R82"/>
  <c r="P82"/>
  <c r="R81"/>
  <c r="P81"/>
  <c r="R80"/>
  <c r="P80"/>
  <c r="R79"/>
  <c r="P79"/>
  <c r="R78"/>
  <c r="P78"/>
  <c r="R77"/>
  <c r="P77"/>
  <c r="R76"/>
  <c r="P76"/>
  <c r="R28"/>
  <c r="P28"/>
  <c r="R27"/>
  <c r="P27"/>
  <c r="R26"/>
  <c r="P26"/>
  <c r="R25"/>
  <c r="P25"/>
  <c r="R24"/>
  <c r="P24"/>
  <c r="R23"/>
  <c r="P23"/>
  <c r="R22"/>
  <c r="P22"/>
  <c r="R21"/>
  <c r="P21"/>
  <c r="R20"/>
  <c r="P20"/>
  <c r="R19"/>
  <c r="P19"/>
  <c r="R18"/>
  <c r="P18"/>
  <c r="R17"/>
  <c r="P17"/>
  <c r="R16"/>
  <c r="P16"/>
  <c r="R15"/>
  <c r="P15"/>
  <c r="R14"/>
  <c r="P14"/>
  <c r="R13"/>
  <c r="P13"/>
  <c r="R12"/>
  <c r="P12"/>
  <c r="R11"/>
  <c r="P11"/>
  <c r="R10"/>
  <c r="P10"/>
  <c r="R9"/>
  <c r="P9"/>
  <c r="R8"/>
  <c r="P8"/>
  <c r="R7"/>
  <c r="P7"/>
  <c r="R6"/>
  <c r="P6"/>
  <c r="R5"/>
  <c r="P5"/>
  <c r="R4"/>
  <c r="P4"/>
  <c r="R3"/>
  <c r="P3"/>
  <c r="R71"/>
  <c r="P71"/>
  <c r="R70"/>
  <c r="P70"/>
  <c r="R69"/>
  <c r="P69"/>
  <c r="R68"/>
  <c r="P68"/>
  <c r="R67"/>
  <c r="P67"/>
  <c r="R66"/>
  <c r="P66"/>
  <c r="R65"/>
  <c r="P65"/>
  <c r="R64"/>
  <c r="P64"/>
  <c r="R63"/>
  <c r="P63"/>
  <c r="R62"/>
  <c r="P62"/>
  <c r="R61"/>
  <c r="P61"/>
  <c r="R60"/>
  <c r="P60"/>
  <c r="R59"/>
  <c r="P59"/>
  <c r="R58"/>
  <c r="P58"/>
  <c r="R57"/>
  <c r="P57"/>
  <c r="R56"/>
  <c r="P56"/>
  <c r="R55"/>
  <c r="P55"/>
  <c r="R54"/>
  <c r="P54"/>
  <c r="R53"/>
  <c r="P53"/>
  <c r="R52"/>
  <c r="P52"/>
  <c r="R51"/>
  <c r="P51"/>
  <c r="R50"/>
  <c r="P50"/>
  <c r="R49"/>
  <c r="P49"/>
  <c r="R48"/>
  <c r="P48"/>
  <c r="R47"/>
  <c r="P47"/>
  <c r="R46"/>
  <c r="P46"/>
  <c r="R45"/>
  <c r="P45"/>
  <c r="R44"/>
  <c r="P44"/>
  <c r="R41"/>
  <c r="P41"/>
  <c r="R40"/>
  <c r="P40"/>
  <c r="R39"/>
  <c r="P39"/>
  <c r="R38"/>
  <c r="P38"/>
  <c r="R37"/>
  <c r="P37"/>
  <c r="R36"/>
  <c r="P36"/>
  <c r="R35"/>
  <c r="P35"/>
  <c r="R34"/>
  <c r="P34"/>
  <c r="R33"/>
  <c r="P33"/>
  <c r="R32"/>
  <c r="P32"/>
  <c r="R31"/>
  <c r="P31"/>
  <c r="R30"/>
  <c r="P30"/>
  <c r="R29"/>
  <c r="P29"/>
  <c r="R75"/>
  <c r="R73"/>
  <c r="P73"/>
  <c r="R72"/>
  <c r="P72"/>
  <c r="R74"/>
  <c r="P74"/>
  <c r="P75"/>
</calcChain>
</file>

<file path=xl/sharedStrings.xml><?xml version="1.0" encoding="utf-8"?>
<sst xmlns="http://schemas.openxmlformats.org/spreadsheetml/2006/main" count="1155" uniqueCount="280">
  <si>
    <t>To authorize state hail insurance.</t>
  </si>
  <si>
    <t>To extend and strengthen the prohibition against special legislation.</t>
  </si>
  <si>
    <t>To authorize various gross earnings taxes and a tonnage tax on iron ore.</t>
  </si>
  <si>
    <t>To authorize inheritance taxes.</t>
  </si>
  <si>
    <t>To take pardoning power from governor and to confer it on a pardon board.</t>
  </si>
  <si>
    <t>To prohibit aliens from voting.</t>
  </si>
  <si>
    <t>To authorize home rule for cities.</t>
  </si>
  <si>
    <t>To require compensation for property destroyed or damaged for public use.</t>
  </si>
  <si>
    <t>To permit cities, towns and villages, as well as counties and school districts, to borrow school and university funds.</t>
  </si>
  <si>
    <t>To abolish Manomin county.</t>
  </si>
  <si>
    <t>To authorize special assessments for local improvements.</t>
  </si>
  <si>
    <t>To exempt holders of railroad stock from double liability.</t>
  </si>
  <si>
    <t>To require popular approval of changes in railroad gross earnings tax law.</t>
  </si>
  <si>
    <t>To authorize investment of school and university funds in first mortgages on improved farms.</t>
  </si>
  <si>
    <t>To amend the municipal home rule clause to authorize commission government and for other purposes.</t>
  </si>
  <si>
    <t>To limit size of state senate and number of senators from any county.</t>
  </si>
  <si>
    <t>To establish initiative and referendum.</t>
  </si>
  <si>
    <t>To authorize a revolving fund for improving state school and swamp lands.</t>
  </si>
  <si>
    <t>To extend terms of probate judges to four years.</t>
  </si>
  <si>
    <t>To authorize special dog taxes and use of proceeds to compensate owners of animals injured by dogs.</t>
  </si>
  <si>
    <t>To authorize the state to mine ore under public waters.</t>
  </si>
  <si>
    <t>To authorize state loan for asylum buildings.</t>
  </si>
  <si>
    <t>To restrict issuance of county, town, and municipal bonds to aid railroads.</t>
  </si>
  <si>
    <t>To provide for sale of internal improvement lands.</t>
  </si>
  <si>
    <t>To provide for biennial sessions of the legislature.</t>
  </si>
  <si>
    <t>To provide for state canvassing board.</t>
  </si>
  <si>
    <t>To provide more effectively for the safekeeping of public funds.</t>
  </si>
  <si>
    <t>To authorize the legislature to grant women suffrage in school affairs.</t>
  </si>
  <si>
    <t>To prescribe manner in which school funds could be invested.</t>
  </si>
  <si>
    <t>To establish single liability for stockholders in ordinary business corporations.</t>
  </si>
  <si>
    <t>To authorize governor to veto items of appropriation bills.</t>
  </si>
  <si>
    <t>To authorize district judges to sit on supreme bench when supreme court justices disqualified.</t>
  </si>
  <si>
    <t>To establish biennial sessions of legislature.</t>
  </si>
  <si>
    <t>To establish single liability for stockholders in all corporations except banks.</t>
  </si>
  <si>
    <t>To make terms of district judges six instead of seven years.</t>
  </si>
  <si>
    <t>To guarantee the payment of liens of workmen and material-men out of exempted property.</t>
  </si>
  <si>
    <t>To extend biennial sessions of legislature to 90 days each.</t>
  </si>
  <si>
    <t>To provide for verdicts by 5/6 of jury in civil cases.</t>
  </si>
  <si>
    <t>To place revenue generated by motor fuel tax 2/3 in truck highway fund and 1/3 in bridge fund.</t>
  </si>
  <si>
    <t>To provide two elective associate supreme court justices to replace appointed court commissioners.</t>
  </si>
  <si>
    <t>To authorize the legislature to exchange state public lands for federal lands.</t>
  </si>
  <si>
    <t>To authorize taxation of income, franchises and privileges of railroad companies; to authorize legislation to make taxation of national banking associations conform to federal law.</t>
  </si>
  <si>
    <t>To authorize taxation of motor vehicles of companies paying taxes under the gross earnings taxation system.</t>
  </si>
  <si>
    <t>To provide flexible system for taxing large corporations.</t>
  </si>
  <si>
    <t>To permit women to vote for and serve on library boards.</t>
  </si>
  <si>
    <t>To make it more difficult to amend constitution.</t>
  </si>
  <si>
    <t>To amend the municipal home rule section.</t>
  </si>
  <si>
    <t>To provide state road and bridge fund.</t>
  </si>
  <si>
    <t>To increase debt limit of municipalities borrowing permanent school funds.</t>
  </si>
  <si>
    <t>Ratified?</t>
  </si>
  <si>
    <t>To authorize $5 million railroad loan.</t>
  </si>
  <si>
    <t>To establish state government May 1, 1858.</t>
  </si>
  <si>
    <t>To limit legislative sessions to 60 days.</t>
  </si>
  <si>
    <t>To require popular approval of tax to pay railroad bonds: to repeal the $5 million amendment</t>
  </si>
  <si>
    <t>To authorize Negroes to vote.</t>
  </si>
  <si>
    <t>To abolish requirement of grand jury.</t>
  </si>
  <si>
    <t>To authorize sale of 500,000 acres of internal improvement lands and investment of proceeds in state or national securities.</t>
  </si>
  <si>
    <t>To repeal the requirement as to publication of treasurer's report annually in a St. Paul newspaper and also in the biennial session laws.</t>
  </si>
  <si>
    <t>To authorize reapportionment of legislative representation at any time.</t>
  </si>
  <si>
    <t>To authorize and require an annual state tax for reforestation work.</t>
  </si>
  <si>
    <t>To authorize tax exemptions to encourage reforestation.</t>
  </si>
  <si>
    <t>To clarify meaning of who shall be entitled to vote.</t>
  </si>
  <si>
    <t>To permit legislature to extend probate jurisdiction by a 2/3 vote.</t>
  </si>
  <si>
    <t>To provide for a 65-10-25 apportionment of excise tax on motor vehicles.</t>
  </si>
  <si>
    <t>To provide for a 60% popular vote before a new state constitution can be ratified and to remove constitutional bar precluding members of the legislature from serving in a constitutional convention.</t>
  </si>
  <si>
    <t>To permit gubernatorial appointments in case of vacancy in certain offices to run until end of term or January 1 to eliminate need for election to short terms.</t>
  </si>
  <si>
    <t>To increase number of justices of supreme court, and to authorize the court to appoint its clerk.</t>
  </si>
  <si>
    <t>To authorize the governor to cut down items in appropriation bills.</t>
  </si>
  <si>
    <t>To authorize condemnation of private lands for construction of private drainage ditches.</t>
  </si>
  <si>
    <t>To prohibit the manufacture and sale of liquor.</t>
  </si>
  <si>
    <t>To authorize sale of internal improvement lands and use of proceeds to pay railroad bonds.</t>
  </si>
  <si>
    <t>To prohibit use of state school funds to support sectarian schools.</t>
  </si>
  <si>
    <t>To authorize levy of water-mains assessments on a frontage basis.</t>
  </si>
  <si>
    <t>To remove time limitations from sessions of legislature.</t>
  </si>
  <si>
    <t>To regulate compensation of legislators.</t>
  </si>
  <si>
    <t>To prohibit special legislation on certain subjects.</t>
  </si>
  <si>
    <t>To provide for sale of swamp lands and appropriation of proceeds of swamp land funds.</t>
  </si>
  <si>
    <t>To make auditor's term four years, to conform to system of biennial elections.</t>
  </si>
  <si>
    <t>To establish the official year and to provide for a system of biennial elections.</t>
  </si>
  <si>
    <t>To make term of clerk of supreme court four instead of three years.</t>
  </si>
  <si>
    <t>To fix the number of justices on the state supreme court.</t>
  </si>
  <si>
    <t>To authorize enactment of laws promoting forestation and reforestation of public and private lands.</t>
  </si>
  <si>
    <t>To authorize the legislature to limit the liability of stockholders in corporations.</t>
  </si>
  <si>
    <t>To prevent amendment or repeal of taconite tax policies for 25 years; to authorize legislature to impose limitations for not more than 25 years on taxation of copper and nickel mining.</t>
  </si>
  <si>
    <t>To allow legislators to seek election to other offices and to provide resignation procedure for legislators.</t>
  </si>
  <si>
    <t>To allow legislators to assume another elective or appointive office upon resignation from the legislature.</t>
  </si>
  <si>
    <t>To allow legislature to present bills to governor within three days after legislature adjourns; allowing governor 14 days to sign or veto such bills.</t>
  </si>
  <si>
    <t>To authorize the legislature to define or limit categories of tax-exempt property.</t>
  </si>
  <si>
    <t>To authorize the taxation of lands acquired through rural credit system.</t>
  </si>
  <si>
    <t>To authorize legislature to add new routes to trunk highway system.</t>
  </si>
  <si>
    <t>To authorize taxation of lands acquired through rural credit system.</t>
  </si>
  <si>
    <t>To exempt all household goods and farm machinery and equipment from taxation.</t>
  </si>
  <si>
    <t>To increase state and road and bridge tax, and to eliminate restrictions on expenditure of fund.</t>
  </si>
  <si>
    <t>To simplify the taxing provisions of the constitution.</t>
  </si>
  <si>
    <t>To abolish the requirement of a grand jury.</t>
  </si>
  <si>
    <t>To simplify the taxing provisions by a "wide open" section.</t>
  </si>
  <si>
    <t>To permit farmers to sell their produce without licenses.</t>
  </si>
  <si>
    <t>To limit the exemption of church property from taxation to that "used for religious purposes."</t>
  </si>
  <si>
    <t>To permit unlimited state taxation for road and bridge purposes.</t>
  </si>
  <si>
    <t>To authorize legislature to establish educational qualifications for county superintendents of schools.</t>
  </si>
  <si>
    <t>To permit the state to assume half the cost of any road or bridge project.</t>
  </si>
  <si>
    <t>To authorize forestry management funds by diverting certain proceeds (25%) from the public land trust fund.</t>
  </si>
  <si>
    <t>To provide for a 50-44-6 apportionment of the excise tax on petroleum products.</t>
  </si>
  <si>
    <t>To authorize a change in the investment and loan requirements governing permanent school and university funds.</t>
  </si>
  <si>
    <t>To remove restrictions on the investment of the permanent school fund and to allow the limits on the investment of the fund and the apportionment of the returns on the investment to school districts to be set by law.</t>
  </si>
  <si>
    <t>To establish a Minnesota Environmental and Natural Resources Trust Fund for environmental, natural resources, and wildlife purposes.</t>
  </si>
  <si>
    <t>To allow the use of juries of fewer than 12 members in civil and nonfelony cases.</t>
  </si>
  <si>
    <t>To permit the legislature to authorize a lottery operated by the state.</t>
  </si>
  <si>
    <t>To permit off-track wagering on horse racing in a manner prescribed by law.</t>
  </si>
  <si>
    <t>To authorize a bonus for Persian Gulf War veterans.</t>
  </si>
  <si>
    <t>To authorize the legislature to divert 50% of the occupation mining tax proceeds earmarked for education from permanent trust funds to current educational needs.</t>
  </si>
  <si>
    <t>To provide a state trunk highway system.</t>
  </si>
  <si>
    <t>To authorize state income tax and to change provisions on tax-exempt property.</t>
  </si>
  <si>
    <t>To establish a state rural credit system to aid agricultural development.</t>
  </si>
  <si>
    <t>To tax mining of iron and other ores.</t>
  </si>
  <si>
    <t>To place revenue generated by excise taxes on motor fuels in trunk highway fund.</t>
  </si>
  <si>
    <t>To change requirements for publication of proposed amendments to city and village charters.</t>
  </si>
  <si>
    <t>To establish state-owned and operated public terminal grain elevators.</t>
  </si>
  <si>
    <t>To authorize enactment of laws promoting forestation and reforestation of public and private lands, including irrepealable provisions for forest land tax and a yield tax on timber products.</t>
  </si>
  <si>
    <t>To authorize state expenditure to prevent forest fires, including compulsory taxation, clearing and improvement of public and private wild lands.</t>
  </si>
  <si>
    <t>To allow state to contract long- and short-term debts for public improvements upon approval of 3/5 of both houses of the legislature.</t>
  </si>
  <si>
    <t>To remove restrictions on length of legislative session.</t>
  </si>
  <si>
    <t>To subject shares in state and national banks to state taxation.</t>
  </si>
  <si>
    <t>To authorize women to vote in local option elections.</t>
  </si>
  <si>
    <t>To provide for loans of state school funds to counties and school districts</t>
  </si>
  <si>
    <t>To make terms of justices of supreme court six instead of seven years.</t>
  </si>
  <si>
    <t>To prohibit the monopolization of the markets of food products.</t>
  </si>
  <si>
    <t>To increase state road and bridge tax, and to reduce restrictions on expenditure of funds.</t>
  </si>
  <si>
    <t>To increase debt limit of municipalities borrowing school and university funds.</t>
  </si>
  <si>
    <t>To reorganize the state judicial system; to provide for appointment of clerks of district court; to authorize discipline and removal of judges.</t>
  </si>
  <si>
    <t>To reduce the voting age requirement from 21 to 19 years; to provide an age requirement of 21 years to hold public office.</t>
  </si>
  <si>
    <t>To allow flexible legislative sessions.</t>
  </si>
  <si>
    <t>To define "academies, colleges, universities and seminaries of learning" to mean, for tax purposes, property actually used in instruction and housing of students.</t>
  </si>
  <si>
    <t>To exempt personal property from state tax.</t>
  </si>
  <si>
    <t>To change requirements for investment or loan of permanent school and permanent university funds.</t>
  </si>
  <si>
    <t>To simplify and reduce the expense of publishing amendments to city and village charters.</t>
  </si>
  <si>
    <t>To authorize state construction and operation of airports; to authorize taxes on aircraft fuel and aircraft sales.</t>
  </si>
  <si>
    <t>To provide for 50-50 apportionment of excise tax on petroleum products.</t>
  </si>
  <si>
    <t>To authorize 2/3 of the legislature to call for a constitutional convention without submitting the question to the voters.</t>
  </si>
  <si>
    <t>To authorize diversion of 1% of the proceeds of the occupation mining tax to the veterans' compensation fund.</t>
  </si>
  <si>
    <t>To provide state bonding authority for the improvement and rehabilitation of railroad facilities.</t>
  </si>
  <si>
    <t>To authorize a one mill state tax for roads and bridges and to permit state to assume entire cost of any project.</t>
  </si>
  <si>
    <t>To authorize the recall by the voters of "every public official in Minnesota, elective or appointive."</t>
  </si>
  <si>
    <t>To authorize submission of two or more amendments without requiring voters to vote separately on each.</t>
  </si>
  <si>
    <t>To authorize the legislature to limit the liability of stockholders of state banks.</t>
  </si>
  <si>
    <t>To provide for succession to the office of governor; to provide for continuity of government in emergencies caused by enemy attack.</t>
  </si>
  <si>
    <t>To authorize bonus payment for Vietnam veterans.</t>
  </si>
  <si>
    <t>To preserve hunting and fishing heritage.</t>
  </si>
  <si>
    <t>To extend use of lottery for environmental trust fund.</t>
  </si>
  <si>
    <t>To abolish the office of state treasurer.</t>
  </si>
  <si>
    <t>To provide for recall of elected state officials.</t>
  </si>
  <si>
    <t>To authorize the legislature to revise and consolidate provisions relating to local government, home rule and special laws.</t>
  </si>
  <si>
    <t>To provide for four-year terms for state constitutional officers to take effect for terms beginning in 1963.</t>
  </si>
  <si>
    <t>To permit members of the legislature to hold certain elective and nonelective state offices.</t>
  </si>
  <si>
    <t>To extend the legislative session; to restrict the time during which bills can be introduced; to set qualifications for legislators running for other elective offices.</t>
  </si>
  <si>
    <t>To allow an extra legislative session for reapportionment if reapportionment is not completed during the regular session.</t>
  </si>
  <si>
    <t>To prescribe the place where a person moving to a new precinct within 30 days before an election may vote; eliminating obsolete provisions on the voting rights of persons of Indian blood.</t>
  </si>
  <si>
    <t>To consolidate the swamp land fund and the permanent school fund; to set distribution requirements and investment restrictions.</t>
  </si>
  <si>
    <t>To protect our natural resources and preserve Minnesota's arts and cultural heritage by increasing the sales and use tax rate beginning July 1, 2009, by three-eights of one percent on taxable sales until the year 2034.</t>
  </si>
  <si>
    <t>To dedicate 40 percent of the state lottery proceeds to the environment and natural resources trust fund until the year 2001.</t>
  </si>
  <si>
    <t>\</t>
  </si>
  <si>
    <t>To exempt stockholders in manufacturing or mechanical businesses from double liability.</t>
  </si>
  <si>
    <t>To extend terms of representatives and senators to two and four years, respectively.</t>
  </si>
  <si>
    <t>To authorize the state to pay a veterans' bonus.</t>
  </si>
  <si>
    <t>To provide for a 60% popular majority of voters voting on the question before a new state constitution can be considered legally ratified by the electorate.</t>
  </si>
  <si>
    <t>To remove obsolete language from constitution.</t>
  </si>
  <si>
    <t>To allow the exchange of state-owned lands for other lands owned by state or local governments.</t>
  </si>
  <si>
    <t>To provide for the joint election of the governor and lieutenant governor; to remove the lieutenant governor as the presiding officer of the senate.</t>
  </si>
  <si>
    <t>To revise organization and language of the constitution.</t>
  </si>
  <si>
    <t>To ease voting requirement for amending constitution.</t>
  </si>
  <si>
    <t>To allow legislature to determine railroad taxes.</t>
  </si>
  <si>
    <t>To permit proceeds from increases in motor fuel taxes to be placed in the general fund; to remove restrictions on interest rate for and amount of highway bonds.</t>
  </si>
  <si>
    <t>To establish a bipartisan reapportionment commission.</t>
  </si>
  <si>
    <t>To require campaign spending limits for executive and legislative offices and public disclosure of campaign spending for all state candidates.</t>
  </si>
  <si>
    <t>To remove restrictions on the interest rate for and the amount of highway bonds.</t>
  </si>
  <si>
    <t>To remove requirement of senate approval for notaries public.</t>
  </si>
  <si>
    <t>To allow the creation of a court of appeals.</t>
  </si>
  <si>
    <t>To permit the legislature to authorize on-track pari-mutuel betting on horse racing.</t>
  </si>
  <si>
    <t>To provide for an indefinite number of judges in each judicial district.</t>
  </si>
  <si>
    <t>To permit the legislature to reorganize the judicial power of the state.</t>
  </si>
  <si>
    <t>To authorize the consolidation of present trunk highway articles and sections, to increase state aid and supervision of public highways; to permit tax of motor vehicles and fuel; to apportion funds for highway purposes 62-29-9 to state and local highways.</t>
  </si>
  <si>
    <t>% voting no at election</t>
  </si>
  <si>
    <t>% voting yes at election</t>
  </si>
  <si>
    <t>% voting yes on question</t>
  </si>
  <si>
    <t>To authorize state bounties for reforestation</t>
  </si>
  <si>
    <t>To authorize certain public lands to be set aside as state forests</t>
  </si>
  <si>
    <t>None</t>
  </si>
  <si>
    <t>Other Year(s) Proposed</t>
  </si>
  <si>
    <t>To require photo identification for voting, and require all voters be subject to substantially equivalent identitiy and eligibility verification prior to a ballot being cast or counted.</t>
  </si>
  <si>
    <t>Y</t>
  </si>
  <si>
    <t>N</t>
  </si>
  <si>
    <t>% voting no on question</t>
  </si>
  <si>
    <t>Election Year</t>
  </si>
  <si>
    <r>
      <t>·</t>
    </r>
    <r>
      <rPr>
        <sz val="7"/>
        <color indexed="8"/>
        <rFont val="Times New Roman"/>
        <family val="1"/>
      </rPr>
      <t xml:space="preserve">         </t>
    </r>
    <r>
      <rPr>
        <b/>
        <sz val="12"/>
        <color indexed="8"/>
        <rFont val="Times New Roman"/>
        <family val="1"/>
      </rPr>
      <t>Amendment Description</t>
    </r>
    <r>
      <rPr>
        <sz val="12"/>
        <color indexed="8"/>
        <rFont val="Times New Roman"/>
        <family val="1"/>
      </rPr>
      <t>: A brief description of the content of a proposed amendment.</t>
    </r>
  </si>
  <si>
    <r>
      <t>·</t>
    </r>
    <r>
      <rPr>
        <sz val="7"/>
        <color indexed="8"/>
        <rFont val="Times New Roman"/>
        <family val="1"/>
      </rPr>
      <t xml:space="preserve">         </t>
    </r>
    <r>
      <rPr>
        <b/>
        <sz val="12"/>
        <color indexed="8"/>
        <rFont val="Times New Roman"/>
        <family val="1"/>
      </rPr>
      <t>Election Year:</t>
    </r>
    <r>
      <rPr>
        <sz val="12"/>
        <color indexed="8"/>
        <rFont val="Times New Roman"/>
        <family val="1"/>
      </rPr>
      <t xml:space="preserve"> The year in which the proposed amendment appeared before the voters at an election for ratification or rejection.</t>
    </r>
  </si>
  <si>
    <r>
      <t>·</t>
    </r>
    <r>
      <rPr>
        <sz val="7"/>
        <color indexed="8"/>
        <rFont val="Times New Roman"/>
        <family val="1"/>
      </rPr>
      <t xml:space="preserve">         </t>
    </r>
    <r>
      <rPr>
        <b/>
        <sz val="12"/>
        <color indexed="8"/>
        <rFont val="Times New Roman"/>
        <family val="1"/>
      </rPr>
      <t>Other Year(s) Proposed.</t>
    </r>
    <r>
      <rPr>
        <sz val="12"/>
        <color indexed="8"/>
        <rFont val="Times New Roman"/>
        <family val="1"/>
      </rPr>
      <t xml:space="preserve">  This column lists, where applicable, additional years that the substance of a particular proposed constitutional amendment appeared on the ballot.  These data were compiled by the House Research Department and reflect years in which an amendment appeared again in either an identical or substantially similar form.</t>
    </r>
  </si>
  <si>
    <t>The columns contained in the spreadsheet reflect the following data:</t>
  </si>
  <si>
    <t>Final House Vote</t>
  </si>
  <si>
    <t>Final Senate Vote</t>
  </si>
  <si>
    <t>4/15/1893</t>
  </si>
  <si>
    <t>2/8/1893</t>
  </si>
  <si>
    <t>4/3/1895</t>
  </si>
  <si>
    <t>4/22/1895</t>
  </si>
  <si>
    <t>2/28/1895</t>
  </si>
  <si>
    <t>3/28/1895</t>
  </si>
  <si>
    <t>3/21/1895</t>
  </si>
  <si>
    <t>3/19/1895</t>
  </si>
  <si>
    <t>2/19/1895</t>
  </si>
  <si>
    <t>4/4/1895</t>
  </si>
  <si>
    <t>4/5/1895</t>
  </si>
  <si>
    <t>3/15/1897</t>
  </si>
  <si>
    <t>4/17/1897</t>
  </si>
  <si>
    <t>3/9/1897</t>
  </si>
  <si>
    <t>4/20/1897</t>
  </si>
  <si>
    <t>4/8/1897</t>
  </si>
  <si>
    <t>4/19/1897</t>
  </si>
  <si>
    <t>3/21/1899</t>
  </si>
  <si>
    <t>3/20/1899</t>
  </si>
  <si>
    <t>4/18//1911</t>
  </si>
  <si>
    <t>N/A</t>
  </si>
  <si>
    <t>1867, 1868</t>
  </si>
  <si>
    <t>1865, 1868</t>
  </si>
  <si>
    <t>1865, 1867</t>
  </si>
  <si>
    <t>1910, 1912</t>
  </si>
  <si>
    <t>1908, 1912</t>
  </si>
  <si>
    <t>1908, 1910</t>
  </si>
  <si>
    <t>1914, 1916</t>
  </si>
  <si>
    <t>1916, 1980</t>
  </si>
  <si>
    <t>1912, 1916</t>
  </si>
  <si>
    <t>1916, 1920</t>
  </si>
  <si>
    <t>1912, 1914</t>
  </si>
  <si>
    <t>1914, 1980</t>
  </si>
  <si>
    <t>1914, 1920</t>
  </si>
  <si>
    <t>1938, 1940</t>
  </si>
  <si>
    <t>1928, 1930</t>
  </si>
  <si>
    <t>1926, 1930</t>
  </si>
  <si>
    <t>1932, 1934, 1936, 1938</t>
  </si>
  <si>
    <t>1926, 1928</t>
  </si>
  <si>
    <t>1930, 1934, 1936, 1938</t>
  </si>
  <si>
    <t>1930, 1932, 1936, 1938</t>
  </si>
  <si>
    <t>1930, 1932, 1934, 1938</t>
  </si>
  <si>
    <t>1930, 1932, 1934, 1936</t>
  </si>
  <si>
    <t>1924, 1940</t>
  </si>
  <si>
    <t>1924, 1938</t>
  </si>
  <si>
    <r>
      <rPr>
        <sz val="12"/>
        <color indexed="8"/>
        <rFont val="Symbol"/>
        <family val="1"/>
        <charset val="2"/>
      </rPr>
      <t>·</t>
    </r>
    <r>
      <rPr>
        <sz val="12"/>
        <color indexed="8"/>
        <rFont val="Times New Roman"/>
        <family val="1"/>
      </rPr>
      <t>        </t>
    </r>
    <r>
      <rPr>
        <b/>
        <sz val="12"/>
        <color indexed="8"/>
        <rFont val="Times New Roman"/>
        <family val="1"/>
      </rPr>
      <t xml:space="preserve"> Final Senate Vote.</t>
    </r>
    <r>
      <rPr>
        <sz val="12"/>
        <color indexed="8"/>
        <rFont val="Times New Roman"/>
        <family val="1"/>
      </rPr>
      <t xml:space="preserve">  This column lists the date a final vote was taken in the Senate to approve the proposed constitutional amendment for submission to the voters.</t>
    </r>
  </si>
  <si>
    <r>
      <rPr>
        <sz val="12"/>
        <color indexed="8"/>
        <rFont val="Symbol"/>
        <family val="1"/>
        <charset val="2"/>
      </rPr>
      <t>·</t>
    </r>
    <r>
      <rPr>
        <sz val="12"/>
        <color indexed="8"/>
        <rFont val="Times New Roman"/>
        <family val="1"/>
      </rPr>
      <t>        </t>
    </r>
    <r>
      <rPr>
        <b/>
        <sz val="12"/>
        <color indexed="8"/>
        <rFont val="Times New Roman"/>
        <family val="1"/>
      </rPr>
      <t xml:space="preserve"> Final House Vote.</t>
    </r>
    <r>
      <rPr>
        <sz val="12"/>
        <color indexed="8"/>
        <rFont val="Times New Roman"/>
        <family val="1"/>
      </rPr>
      <t xml:space="preserve">  This column lists the date a final vote was taken in the House of Representatives to approve the proposed constitutional amendment for submission to the voters.</t>
    </r>
  </si>
  <si>
    <t>House Research Department.  Last Updated June 2013.</t>
  </si>
  <si>
    <t>Except where noted, the source of the vote totals contained in the spreadsheet is the Minnesota Legislative Manual, published on a biennial basis by the Office of the Minnesota Secretary of State.  Other numerical data were extrapolated from the reported vote totals by the House Research Department.  Data related to legislative approval of propsed amendments were compiled by the staff of the Minnesota Legislative Reference Library.</t>
  </si>
  <si>
    <t>Voter Ratification Data</t>
  </si>
  <si>
    <t>Legislative Approval Data</t>
  </si>
  <si>
    <t>YES votes</t>
  </si>
  <si>
    <t>NO votes</t>
  </si>
  <si>
    <t>Blank ballots on question</t>
  </si>
  <si>
    <t>% Blank ballots on question</t>
  </si>
  <si>
    <t>House YES</t>
  </si>
  <si>
    <t>House       NO</t>
  </si>
  <si>
    <t>% House YES</t>
  </si>
  <si>
    <t>Senate YES</t>
  </si>
  <si>
    <t>Senate      NO</t>
  </si>
  <si>
    <t>% Senate YES</t>
  </si>
  <si>
    <t>Amendment Description</t>
  </si>
  <si>
    <r>
      <t>·</t>
    </r>
    <r>
      <rPr>
        <sz val="7"/>
        <color indexed="8"/>
        <rFont val="Times New Roman"/>
        <family val="1"/>
      </rPr>
      <t xml:space="preserve">         </t>
    </r>
    <r>
      <rPr>
        <b/>
        <sz val="12"/>
        <color indexed="8"/>
        <rFont val="Times New Roman"/>
        <family val="1"/>
      </rPr>
      <t>Ratified?:</t>
    </r>
    <r>
      <rPr>
        <sz val="12"/>
        <color indexed="8"/>
        <rFont val="Times New Roman"/>
        <family val="1"/>
      </rPr>
      <t xml:space="preserve"> A proposed amendment that was ratified by the voters is marked “Y”; a proposed amendment that was rejected is marked “N.”</t>
    </r>
  </si>
  <si>
    <r>
      <t>·</t>
    </r>
    <r>
      <rPr>
        <sz val="7"/>
        <color indexed="8"/>
        <rFont val="Times New Roman"/>
        <family val="1"/>
      </rPr>
      <t xml:space="preserve">         </t>
    </r>
    <r>
      <rPr>
        <b/>
        <sz val="12"/>
        <color indexed="8"/>
        <rFont val="Times New Roman"/>
        <family val="1"/>
      </rPr>
      <t>House YES/House NO.</t>
    </r>
    <r>
      <rPr>
        <sz val="12"/>
        <color indexed="8"/>
        <rFont val="Times New Roman"/>
        <family val="1"/>
      </rPr>
      <t xml:space="preserve">  These columns list the final yes/no vote on the proposed constitutional amendment in the House of Representatives.</t>
    </r>
  </si>
  <si>
    <r>
      <t>·</t>
    </r>
    <r>
      <rPr>
        <sz val="7"/>
        <color indexed="8"/>
        <rFont val="Times New Roman"/>
        <family val="1"/>
      </rPr>
      <t xml:space="preserve">         </t>
    </r>
    <r>
      <rPr>
        <b/>
        <sz val="12"/>
        <color indexed="8"/>
        <rFont val="Times New Roman"/>
        <family val="1"/>
      </rPr>
      <t>% House YES.</t>
    </r>
    <r>
      <rPr>
        <sz val="12"/>
        <color indexed="8"/>
        <rFont val="Times New Roman"/>
        <family val="1"/>
      </rPr>
      <t xml:space="preserve">  This column lists those voting yes on the proposed constitutional amendment in the House of Representatives, as a percentage of the total number of seats in the House of Representatives at the time of the vote.  </t>
    </r>
  </si>
  <si>
    <r>
      <t>·</t>
    </r>
    <r>
      <rPr>
        <sz val="7"/>
        <color indexed="8"/>
        <rFont val="Times New Roman"/>
        <family val="1"/>
      </rPr>
      <t xml:space="preserve">         </t>
    </r>
    <r>
      <rPr>
        <b/>
        <sz val="12"/>
        <color indexed="8"/>
        <rFont val="Times New Roman"/>
        <family val="1"/>
      </rPr>
      <t>Senate</t>
    </r>
    <r>
      <rPr>
        <sz val="12"/>
        <color indexed="8"/>
        <rFont val="Times New Roman"/>
        <family val="1"/>
      </rPr>
      <t xml:space="preserve"> </t>
    </r>
    <r>
      <rPr>
        <b/>
        <sz val="12"/>
        <color indexed="8"/>
        <rFont val="Times New Roman"/>
        <family val="1"/>
      </rPr>
      <t>YES/Senate NO.</t>
    </r>
    <r>
      <rPr>
        <sz val="12"/>
        <color indexed="8"/>
        <rFont val="Times New Roman"/>
        <family val="1"/>
      </rPr>
      <t xml:space="preserve">  These columns list the final yes/no vote on the proposed constitutional amendment in the Senate.</t>
    </r>
  </si>
  <si>
    <r>
      <t>·</t>
    </r>
    <r>
      <rPr>
        <sz val="7"/>
        <color indexed="8"/>
        <rFont val="Times New Roman"/>
        <family val="1"/>
      </rPr>
      <t xml:space="preserve">         </t>
    </r>
    <r>
      <rPr>
        <b/>
        <sz val="12"/>
        <color indexed="8"/>
        <rFont val="Times New Roman"/>
        <family val="1"/>
      </rPr>
      <t>% Senate YES.</t>
    </r>
    <r>
      <rPr>
        <sz val="12"/>
        <color indexed="8"/>
        <rFont val="Times New Roman"/>
        <family val="1"/>
      </rPr>
      <t xml:space="preserve">  This column lists those voting yes on the proposed constitutional amendment in the Senate, as a percentage of the total number of seats in the Senate at the time of the vote.  </t>
    </r>
  </si>
  <si>
    <r>
      <t>·</t>
    </r>
    <r>
      <rPr>
        <sz val="7"/>
        <color indexed="8"/>
        <rFont val="Times New Roman"/>
        <family val="1"/>
      </rPr>
      <t xml:space="preserve">         </t>
    </r>
    <r>
      <rPr>
        <b/>
        <sz val="12"/>
        <color indexed="8"/>
        <rFont val="Times New Roman"/>
        <family val="1"/>
      </rPr>
      <t>Total votes at Election:</t>
    </r>
    <r>
      <rPr>
        <sz val="12"/>
        <color indexed="8"/>
        <rFont val="Times New Roman"/>
        <family val="1"/>
      </rPr>
      <t xml:space="preserve"> This column lists the total number of voters casting ballots at the election.  In several years prior to 1900, this number is not available and was not used for determining ratification; in most cases, the number of votes cast for the highest office appearing on the ballot appears in this spreadsheet for those years.  For specific details about the source of the vote total numbers, see the Minnesota Legislative Manual.</t>
    </r>
  </si>
  <si>
    <r>
      <t>·</t>
    </r>
    <r>
      <rPr>
        <sz val="7"/>
        <color indexed="8"/>
        <rFont val="Times New Roman"/>
        <family val="1"/>
      </rPr>
      <t xml:space="preserve">         </t>
    </r>
    <r>
      <rPr>
        <b/>
        <sz val="12"/>
        <color indexed="8"/>
        <rFont val="Times New Roman"/>
        <family val="1"/>
      </rPr>
      <t>YES/NO Votes:</t>
    </r>
    <r>
      <rPr>
        <sz val="12"/>
        <color indexed="8"/>
        <rFont val="Times New Roman"/>
        <family val="1"/>
      </rPr>
      <t xml:space="preserve"> These columns list the total number of “yes” and “no” votes on the question itself; blank ballots are not included in the calculations.  This "yes" column is used for determining ratification of an amendment presented to the voters prior to 1900. </t>
    </r>
  </si>
  <si>
    <r>
      <t>·</t>
    </r>
    <r>
      <rPr>
        <sz val="7"/>
        <color indexed="8"/>
        <rFont val="Times New Roman"/>
        <family val="1"/>
      </rPr>
      <t xml:space="preserve">         </t>
    </r>
    <r>
      <rPr>
        <b/>
        <sz val="12"/>
        <color indexed="8"/>
        <rFont val="Times New Roman"/>
        <family val="1"/>
      </rPr>
      <t xml:space="preserve">% YES/NO on Question: </t>
    </r>
    <r>
      <rPr>
        <sz val="12"/>
        <color indexed="8"/>
        <rFont val="Times New Roman"/>
        <family val="1"/>
      </rPr>
      <t>These columns list the percentage of “yes” and “no” votes, taking into account only those voters who affirmatively marked a "yes" or "no" on the proposed constitutional amendment.  Blank ballots are not included.  For amendments proposed prior to 1900, a “yes” percentage greater than 50 percent in these columns are required for the amendment to be ratified.</t>
    </r>
  </si>
  <si>
    <r>
      <t>·</t>
    </r>
    <r>
      <rPr>
        <sz val="7"/>
        <color indexed="8"/>
        <rFont val="Times New Roman"/>
        <family val="1"/>
      </rPr>
      <t xml:space="preserve">         </t>
    </r>
    <r>
      <rPr>
        <b/>
        <sz val="12"/>
        <color indexed="8"/>
        <rFont val="Times New Roman"/>
        <family val="1"/>
      </rPr>
      <t xml:space="preserve">% YES/NO at Election: </t>
    </r>
    <r>
      <rPr>
        <sz val="12"/>
        <color indexed="8"/>
        <rFont val="Times New Roman"/>
        <family val="1"/>
      </rPr>
      <t>These columns list the percentage of “yes” and “no” votes, taking into account all voters at the election.  (Though blank ballots are included in the total number of votes at the election, they are not considered a “yes” or “no” vote in the calculations here.  As a result, the percentages listed may not add to 100 percent).  For amendments proposed beginning in 1900, a “yes” percentage greater than 50 percent in these columns are required for the amendment to be ratified.</t>
    </r>
  </si>
  <si>
    <r>
      <t>·</t>
    </r>
    <r>
      <rPr>
        <sz val="7"/>
        <color indexed="8"/>
        <rFont val="Times New Roman"/>
        <family val="1"/>
      </rPr>
      <t xml:space="preserve">         </t>
    </r>
    <r>
      <rPr>
        <b/>
        <sz val="12"/>
        <color indexed="8"/>
        <rFont val="Times New Roman"/>
        <family val="1"/>
      </rPr>
      <t>Blank Ballots on Question:</t>
    </r>
    <r>
      <rPr>
        <sz val="12"/>
        <color indexed="8"/>
        <rFont val="Times New Roman"/>
        <family val="1"/>
      </rPr>
      <t xml:space="preserve"> These columns list the raw number of ballots on which the voter did not record a “yes” or “no” vote, and the percentage of ballots at the election that this raw number represents.</t>
    </r>
  </si>
  <si>
    <t>Total votes at election*</t>
  </si>
  <si>
    <t>To dedicate the motor vehicle sales tax to highways and public transportation.**</t>
  </si>
  <si>
    <t>To authorize a council to establish salaries for legislators.***</t>
  </si>
  <si>
    <t>***This proposed constitutional amendment was approved by the legislature in 2013, and is scheduled to appear on the ballot at the 2016 state general election.  See Laws 2013, Chapter 124.</t>
  </si>
  <si>
    <t>*For years prior to 1900, the "total vote" in most cases represents the total number of votes cast for the highest office appearing on the ballot.  For detail on the source of these numbers, see the Minnesota Legislative Manual.</t>
  </si>
  <si>
    <t>**The voter ratification data appearing here represent vote totals according to the report of the State Canvassing Board for the November 7, 2006 state general election.  In Legislative Manuals published since 2006, the "no" vote appears to include both the votes cast as "no" and the blank votes.</t>
  </si>
  <si>
    <t xml:space="preserve">This spreadsheet contains statistical data on each of the individual constitutional amendments that the legislature has submitted to the voters for ratification or rejection since statehood.  </t>
  </si>
  <si>
    <t>Individual Amendment Data</t>
  </si>
  <si>
    <t>To define marriage as a union between one man and one woman.</t>
  </si>
</sst>
</file>

<file path=xl/styles.xml><?xml version="1.0" encoding="utf-8"?>
<styleSheet xmlns="http://schemas.openxmlformats.org/spreadsheetml/2006/main">
  <numFmts count="1">
    <numFmt numFmtId="164" formatCode="0.0%"/>
  </numFmts>
  <fonts count="13">
    <font>
      <sz val="10"/>
      <color indexed="8"/>
      <name val="Arial"/>
      <family val="2"/>
    </font>
    <font>
      <sz val="8"/>
      <name val="Verdana"/>
      <family val="2"/>
    </font>
    <font>
      <sz val="10"/>
      <color theme="1"/>
      <name val="Times New Roman"/>
      <family val="1"/>
    </font>
    <font>
      <b/>
      <sz val="10"/>
      <color theme="1"/>
      <name val="Times New Roman"/>
      <family val="1"/>
    </font>
    <font>
      <b/>
      <sz val="10"/>
      <color indexed="8"/>
      <name val="Times New Roman"/>
      <family val="1"/>
    </font>
    <font>
      <b/>
      <sz val="18"/>
      <color indexed="8"/>
      <name val="Times New Roman"/>
      <family val="1"/>
    </font>
    <font>
      <sz val="12"/>
      <color indexed="8"/>
      <name val="Times New Roman"/>
      <family val="1"/>
    </font>
    <font>
      <sz val="12"/>
      <color indexed="8"/>
      <name val="Symbol"/>
      <family val="1"/>
      <charset val="2"/>
    </font>
    <font>
      <sz val="7"/>
      <color indexed="8"/>
      <name val="Times New Roman"/>
      <family val="1"/>
    </font>
    <font>
      <b/>
      <sz val="12"/>
      <color indexed="8"/>
      <name val="Times New Roman"/>
      <family val="1"/>
    </font>
    <font>
      <b/>
      <sz val="12"/>
      <color theme="1"/>
      <name val="Times New Roman"/>
      <family val="1"/>
    </font>
    <font>
      <b/>
      <sz val="14"/>
      <color theme="1"/>
      <name val="Times New Roman"/>
      <family val="1"/>
    </font>
    <font>
      <b/>
      <sz val="14"/>
      <color indexed="8"/>
      <name val="Times New Roman"/>
      <family val="1"/>
    </font>
  </fonts>
  <fills count="6">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68">
    <xf numFmtId="0" fontId="0" fillId="0" borderId="0" xfId="0"/>
    <xf numFmtId="0" fontId="2" fillId="0" borderId="0" xfId="0" applyFont="1" applyAlignment="1">
      <alignment wrapText="1"/>
    </xf>
    <xf numFmtId="0" fontId="2" fillId="0" borderId="0" xfId="0" applyFont="1"/>
    <xf numFmtId="0" fontId="6" fillId="0" borderId="0" xfId="0" applyFont="1"/>
    <xf numFmtId="0" fontId="6" fillId="0" borderId="0" xfId="0" applyFont="1" applyAlignment="1">
      <alignment wrapText="1"/>
    </xf>
    <xf numFmtId="0" fontId="7" fillId="0" borderId="0" xfId="0" applyFont="1" applyAlignment="1">
      <alignment horizontal="left" wrapText="1"/>
    </xf>
    <xf numFmtId="0" fontId="0" fillId="0" borderId="0" xfId="0" applyNumberFormat="1" applyAlignment="1">
      <alignment wrapText="1"/>
    </xf>
    <xf numFmtId="0" fontId="0" fillId="0" borderId="0" xfId="0" applyAlignment="1">
      <alignment wrapText="1"/>
    </xf>
    <xf numFmtId="0" fontId="6" fillId="0" borderId="0" xfId="0" applyFont="1" applyAlignment="1">
      <alignment horizontal="left" wrapText="1"/>
    </xf>
    <xf numFmtId="0" fontId="2" fillId="0" borderId="0" xfId="0" applyFont="1" applyAlignment="1">
      <alignment horizontal="center"/>
    </xf>
    <xf numFmtId="0" fontId="2" fillId="2" borderId="3" xfId="0" applyFont="1" applyFill="1" applyBorder="1" applyAlignment="1">
      <alignment horizontal="center"/>
    </xf>
    <xf numFmtId="0" fontId="2" fillId="0" borderId="0" xfId="0" applyFont="1" applyFill="1" applyBorder="1"/>
    <xf numFmtId="0" fontId="0" fillId="0" borderId="0" xfId="0" applyFill="1" applyBorder="1" applyAlignment="1">
      <alignment wrapText="1"/>
    </xf>
    <xf numFmtId="0" fontId="0" fillId="0" borderId="0" xfId="0" applyAlignment="1">
      <alignment horizontal="center" wrapText="1"/>
    </xf>
    <xf numFmtId="0" fontId="3" fillId="2" borderId="3" xfId="0" applyFont="1" applyFill="1" applyBorder="1" applyAlignment="1">
      <alignment horizontal="center" wrapTex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3" xfId="0" applyFont="1" applyFill="1" applyBorder="1" applyAlignment="1">
      <alignment horizontal="center" wrapText="1"/>
    </xf>
    <xf numFmtId="0" fontId="4" fillId="3" borderId="3" xfId="0" applyFont="1" applyFill="1" applyBorder="1" applyAlignment="1">
      <alignment horizontal="center" wrapText="1"/>
    </xf>
    <xf numFmtId="0" fontId="3" fillId="3" borderId="4" xfId="0" applyFont="1" applyFill="1" applyBorder="1" applyAlignment="1">
      <alignment horizontal="center" wrapText="1"/>
    </xf>
    <xf numFmtId="0" fontId="2" fillId="2" borderId="4" xfId="0" applyFont="1" applyFill="1" applyBorder="1" applyAlignment="1">
      <alignment horizontal="center"/>
    </xf>
    <xf numFmtId="3" fontId="2" fillId="3" borderId="3" xfId="0" applyNumberFormat="1" applyFont="1" applyFill="1" applyBorder="1" applyAlignment="1">
      <alignment horizontal="center"/>
    </xf>
    <xf numFmtId="10" fontId="2" fillId="3" borderId="4" xfId="0" applyNumberFormat="1" applyFont="1" applyFill="1" applyBorder="1" applyAlignment="1">
      <alignment horizontal="center"/>
    </xf>
    <xf numFmtId="1" fontId="0" fillId="2" borderId="3" xfId="0" applyNumberFormat="1" applyFill="1" applyBorder="1" applyAlignment="1">
      <alignment horizontal="center"/>
    </xf>
    <xf numFmtId="164" fontId="2" fillId="2" borderId="4" xfId="0" applyNumberFormat="1"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12" fillId="4" borderId="0" xfId="0" applyFont="1" applyFill="1" applyAlignment="1">
      <alignment horizontal="center" wrapText="1"/>
    </xf>
    <xf numFmtId="0" fontId="12" fillId="3" borderId="0" xfId="0" applyFont="1" applyFill="1" applyAlignment="1">
      <alignment horizontal="center" wrapText="1"/>
    </xf>
    <xf numFmtId="0" fontId="5" fillId="0" borderId="0" xfId="0" applyFont="1" applyAlignment="1">
      <alignment horizontal="center"/>
    </xf>
    <xf numFmtId="0" fontId="3" fillId="3" borderId="2" xfId="0" applyFont="1" applyFill="1" applyBorder="1" applyAlignment="1">
      <alignment horizontal="center" wrapText="1"/>
    </xf>
    <xf numFmtId="10" fontId="2" fillId="3" borderId="2" xfId="0" applyNumberFormat="1" applyFont="1" applyFill="1" applyBorder="1" applyAlignment="1">
      <alignment horizontal="center"/>
    </xf>
    <xf numFmtId="3" fontId="2" fillId="3" borderId="2" xfId="0" applyNumberFormat="1" applyFont="1" applyFill="1" applyBorder="1" applyAlignment="1">
      <alignment horizontal="center"/>
    </xf>
    <xf numFmtId="2" fontId="2" fillId="3" borderId="2" xfId="0" applyNumberFormat="1" applyFont="1" applyFill="1" applyBorder="1" applyAlignment="1">
      <alignment horizontal="center"/>
    </xf>
    <xf numFmtId="0" fontId="3" fillId="3" borderId="2" xfId="0" applyFont="1" applyFill="1" applyBorder="1" applyAlignment="1">
      <alignment horizontal="center" wrapText="1" shrinkToFit="1"/>
    </xf>
    <xf numFmtId="0" fontId="3" fillId="3" borderId="4" xfId="0" applyFont="1" applyFill="1" applyBorder="1" applyAlignment="1">
      <alignment horizontal="center" wrapText="1" shrinkToFit="1"/>
    </xf>
    <xf numFmtId="164" fontId="0" fillId="2" borderId="4" xfId="0" applyNumberFormat="1" applyFill="1" applyBorder="1" applyAlignment="1">
      <alignment horizontal="center"/>
    </xf>
    <xf numFmtId="0" fontId="3" fillId="2" borderId="1" xfId="0" applyFont="1" applyFill="1" applyBorder="1" applyAlignment="1">
      <alignment horizontal="center" wrapText="1" shrinkToFit="1"/>
    </xf>
    <xf numFmtId="0" fontId="2" fillId="2" borderId="1" xfId="0" applyFont="1" applyFill="1" applyBorder="1" applyAlignment="1">
      <alignment horizontal="center"/>
    </xf>
    <xf numFmtId="14" fontId="0" fillId="2" borderId="1" xfId="0" applyNumberFormat="1" applyFill="1" applyBorder="1" applyAlignment="1">
      <alignment horizontal="center"/>
    </xf>
    <xf numFmtId="14" fontId="2" fillId="2" borderId="1" xfId="0" applyNumberFormat="1" applyFont="1" applyFill="1" applyBorder="1" applyAlignment="1">
      <alignment horizontal="center"/>
    </xf>
    <xf numFmtId="0" fontId="3" fillId="2" borderId="1" xfId="0" applyFont="1" applyFill="1" applyBorder="1" applyAlignment="1">
      <alignment horizontal="center" wrapText="1"/>
    </xf>
    <xf numFmtId="0" fontId="2" fillId="0" borderId="0" xfId="0" applyFont="1" applyFill="1" applyBorder="1" applyAlignment="1">
      <alignment vertical="top" wrapText="1"/>
    </xf>
    <xf numFmtId="0" fontId="2" fillId="0" borderId="0" xfId="0" applyFont="1" applyFill="1" applyBorder="1" applyAlignment="1">
      <alignment horizontal="center"/>
    </xf>
    <xf numFmtId="14" fontId="2" fillId="0" borderId="0" xfId="0" applyNumberFormat="1" applyFont="1" applyFill="1" applyBorder="1" applyAlignment="1">
      <alignment horizontal="center"/>
    </xf>
    <xf numFmtId="164" fontId="0" fillId="0" borderId="0" xfId="0" applyNumberFormat="1" applyFill="1" applyBorder="1" applyAlignment="1">
      <alignment horizontal="center"/>
    </xf>
    <xf numFmtId="164" fontId="2" fillId="0" borderId="0" xfId="0" applyNumberFormat="1" applyFont="1" applyFill="1" applyBorder="1" applyAlignment="1">
      <alignment horizontal="center"/>
    </xf>
    <xf numFmtId="0" fontId="2" fillId="0" borderId="0" xfId="0" applyFont="1" applyFill="1"/>
    <xf numFmtId="0" fontId="2" fillId="0" borderId="2" xfId="0" applyFont="1" applyFill="1" applyBorder="1" applyAlignment="1">
      <alignment wrapText="1"/>
    </xf>
    <xf numFmtId="0" fontId="10" fillId="0" borderId="3" xfId="0" applyFont="1" applyFill="1" applyBorder="1" applyAlignment="1">
      <alignment horizontal="center"/>
    </xf>
    <xf numFmtId="0" fontId="2" fillId="0" borderId="4" xfId="0" applyFont="1" applyFill="1" applyBorder="1" applyAlignment="1">
      <alignment horizontal="center"/>
    </xf>
    <xf numFmtId="0" fontId="3" fillId="5" borderId="1" xfId="0" applyFont="1" applyFill="1" applyBorder="1" applyAlignment="1">
      <alignment horizontal="center" wrapText="1"/>
    </xf>
    <xf numFmtId="0" fontId="3" fillId="5" borderId="1" xfId="0" applyFont="1" applyFill="1" applyBorder="1" applyAlignment="1">
      <alignment horizontal="center" wrapText="1" shrinkToFit="1"/>
    </xf>
    <xf numFmtId="0" fontId="3" fillId="5" borderId="1" xfId="0" applyFont="1" applyFill="1" applyBorder="1"/>
    <xf numFmtId="0" fontId="2" fillId="5" borderId="1" xfId="0" applyFont="1" applyFill="1" applyBorder="1" applyAlignment="1">
      <alignment vertical="top" wrapText="1"/>
    </xf>
    <xf numFmtId="0" fontId="2" fillId="5" borderId="1" xfId="0" applyFont="1" applyFill="1" applyBorder="1" applyAlignment="1">
      <alignment horizontal="center"/>
    </xf>
    <xf numFmtId="0" fontId="2" fillId="5" borderId="1" xfId="0" applyFont="1" applyFill="1" applyBorder="1" applyAlignment="1">
      <alignment horizontal="center" wrapText="1"/>
    </xf>
    <xf numFmtId="0" fontId="11" fillId="2" borderId="2" xfId="0" applyFont="1" applyFill="1" applyBorder="1" applyAlignment="1">
      <alignment horizontal="center"/>
    </xf>
    <xf numFmtId="0" fontId="11" fillId="2" borderId="3" xfId="0" applyFont="1" applyFill="1" applyBorder="1" applyAlignment="1">
      <alignment horizontal="center"/>
    </xf>
    <xf numFmtId="0" fontId="11" fillId="2" borderId="4" xfId="0" applyFont="1" applyFill="1" applyBorder="1" applyAlignment="1">
      <alignment horizontal="center"/>
    </xf>
    <xf numFmtId="0" fontId="11" fillId="3" borderId="2" xfId="0" applyFont="1" applyFill="1" applyBorder="1" applyAlignment="1">
      <alignment horizontal="center"/>
    </xf>
    <xf numFmtId="0" fontId="11" fillId="3" borderId="3" xfId="0" applyFont="1" applyFill="1" applyBorder="1" applyAlignment="1">
      <alignment horizontal="center"/>
    </xf>
    <xf numFmtId="0" fontId="11" fillId="3" borderId="4" xfId="0" applyFont="1" applyFill="1" applyBorder="1" applyAlignment="1">
      <alignment horizontal="center"/>
    </xf>
    <xf numFmtId="0" fontId="2" fillId="0" borderId="0" xfId="0" applyFont="1" applyFill="1" applyBorder="1" applyAlignment="1">
      <alignment vertical="top" wrapText="1"/>
    </xf>
    <xf numFmtId="0" fontId="2" fillId="0" borderId="0" xfId="0" applyNumberFormat="1" applyFont="1" applyAlignment="1">
      <alignment wrapText="1"/>
    </xf>
  </cellXfs>
  <cellStyles count="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44"/>
  <sheetViews>
    <sheetView tabSelected="1" workbookViewId="0"/>
  </sheetViews>
  <sheetFormatPr defaultRowHeight="12.75"/>
  <cols>
    <col min="1" max="1" width="174.5703125" customWidth="1"/>
  </cols>
  <sheetData>
    <row r="1" spans="1:1" ht="22.5">
      <c r="A1" s="32" t="s">
        <v>278</v>
      </c>
    </row>
    <row r="2" spans="1:1" ht="15.75">
      <c r="A2" s="3"/>
    </row>
    <row r="3" spans="1:1" ht="15.75">
      <c r="A3" s="4" t="s">
        <v>277</v>
      </c>
    </row>
    <row r="4" spans="1:1" ht="15.75">
      <c r="A4" s="4"/>
    </row>
    <row r="5" spans="1:1" ht="47.25">
      <c r="A5" s="4" t="s">
        <v>247</v>
      </c>
    </row>
    <row r="6" spans="1:1" ht="15.75">
      <c r="A6" s="4"/>
    </row>
    <row r="7" spans="1:1" ht="15.75">
      <c r="A7" s="4" t="s">
        <v>196</v>
      </c>
    </row>
    <row r="8" spans="1:1" ht="15.75">
      <c r="A8" s="4"/>
    </row>
    <row r="9" spans="1:1" ht="15.75">
      <c r="A9" s="5" t="s">
        <v>193</v>
      </c>
    </row>
    <row r="10" spans="1:1" ht="15.75">
      <c r="A10" s="4"/>
    </row>
    <row r="11" spans="1:1" ht="15.75">
      <c r="A11" s="5" t="s">
        <v>194</v>
      </c>
    </row>
    <row r="12" spans="1:1" ht="15.75">
      <c r="A12" s="4"/>
    </row>
    <row r="13" spans="1:1" ht="15.75">
      <c r="A13" s="5" t="s">
        <v>261</v>
      </c>
    </row>
    <row r="14" spans="1:1" ht="15.75">
      <c r="A14" s="4"/>
    </row>
    <row r="15" spans="1:1" ht="31.5">
      <c r="A15" s="5" t="s">
        <v>195</v>
      </c>
    </row>
    <row r="16" spans="1:1" ht="15.75">
      <c r="A16" s="5"/>
    </row>
    <row r="17" spans="1:1" ht="18.75">
      <c r="A17" s="30" t="s">
        <v>249</v>
      </c>
    </row>
    <row r="18" spans="1:1" ht="15.75">
      <c r="A18" s="5"/>
    </row>
    <row r="19" spans="1:1" ht="15.75">
      <c r="A19" s="8" t="s">
        <v>245</v>
      </c>
    </row>
    <row r="20" spans="1:1" ht="15.75">
      <c r="A20" s="8"/>
    </row>
    <row r="21" spans="1:1" ht="15.75">
      <c r="A21" s="5" t="s">
        <v>262</v>
      </c>
    </row>
    <row r="22" spans="1:1" ht="15.75">
      <c r="A22" s="8"/>
    </row>
    <row r="23" spans="1:1" ht="31.5">
      <c r="A23" s="5" t="s">
        <v>263</v>
      </c>
    </row>
    <row r="24" spans="1:1" ht="15.75">
      <c r="A24" s="8"/>
    </row>
    <row r="25" spans="1:1" ht="15.75">
      <c r="A25" s="8" t="s">
        <v>244</v>
      </c>
    </row>
    <row r="27" spans="1:1" ht="15.75">
      <c r="A27" s="5" t="s">
        <v>264</v>
      </c>
    </row>
    <row r="29" spans="1:1" ht="15.75">
      <c r="A29" s="5" t="s">
        <v>265</v>
      </c>
    </row>
    <row r="30" spans="1:1" ht="15.75">
      <c r="A30" s="5"/>
    </row>
    <row r="31" spans="1:1" ht="18.75">
      <c r="A31" s="31" t="s">
        <v>248</v>
      </c>
    </row>
    <row r="32" spans="1:1" ht="15.75">
      <c r="A32" s="5"/>
    </row>
    <row r="33" spans="1:1" ht="31.5">
      <c r="A33" s="5" t="s">
        <v>267</v>
      </c>
    </row>
    <row r="34" spans="1:1" ht="15.75">
      <c r="A34" s="4"/>
    </row>
    <row r="35" spans="1:1" ht="47.25">
      <c r="A35" s="5" t="s">
        <v>266</v>
      </c>
    </row>
    <row r="36" spans="1:1" ht="15.75">
      <c r="A36" s="4"/>
    </row>
    <row r="37" spans="1:1" ht="47.25">
      <c r="A37" s="5" t="s">
        <v>269</v>
      </c>
    </row>
    <row r="38" spans="1:1" ht="15.75">
      <c r="A38" s="5"/>
    </row>
    <row r="39" spans="1:1" ht="47.25">
      <c r="A39" s="5" t="s">
        <v>268</v>
      </c>
    </row>
    <row r="40" spans="1:1" ht="15.75">
      <c r="A40" s="4"/>
    </row>
    <row r="41" spans="1:1" ht="31.5">
      <c r="A41" s="5" t="s">
        <v>270</v>
      </c>
    </row>
    <row r="44" spans="1:1">
      <c r="A44" t="s">
        <v>246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I227"/>
  <sheetViews>
    <sheetView zoomScale="80" zoomScaleNormal="80" workbookViewId="0">
      <pane ySplit="2" topLeftCell="A3" activePane="bottomLeft" state="frozen"/>
      <selection activeCell="B1" sqref="B1"/>
      <selection pane="bottomLeft" activeCell="F217" sqref="F217"/>
    </sheetView>
  </sheetViews>
  <sheetFormatPr defaultColWidth="8.85546875" defaultRowHeight="12.75"/>
  <cols>
    <col min="1" max="1" width="50.28515625" style="1" customWidth="1"/>
    <col min="2" max="2" width="10.5703125" style="9" customWidth="1"/>
    <col min="3" max="3" width="9.5703125" style="11" customWidth="1"/>
    <col min="4" max="4" width="12.42578125" style="9" customWidth="1"/>
    <col min="5" max="12" width="10.42578125" style="2" customWidth="1"/>
    <col min="13" max="13" width="12" style="2" bestFit="1" customWidth="1"/>
    <col min="14" max="14" width="11.7109375" style="2" bestFit="1" customWidth="1"/>
    <col min="15" max="15" width="10.42578125" style="2" bestFit="1" customWidth="1"/>
    <col min="16" max="19" width="13.7109375" style="2" customWidth="1"/>
    <col min="20" max="20" width="10.28515625" style="2" customWidth="1"/>
    <col min="21" max="21" width="12" style="2" customWidth="1"/>
    <col min="23" max="16384" width="8.85546875" style="2"/>
  </cols>
  <sheetData>
    <row r="1" spans="1:22" ht="18.75">
      <c r="A1" s="51"/>
      <c r="B1" s="52"/>
      <c r="C1" s="52"/>
      <c r="D1" s="53"/>
      <c r="E1" s="60" t="s">
        <v>249</v>
      </c>
      <c r="F1" s="61"/>
      <c r="G1" s="61"/>
      <c r="H1" s="61"/>
      <c r="I1" s="61"/>
      <c r="J1" s="61"/>
      <c r="K1" s="61"/>
      <c r="L1" s="62"/>
      <c r="M1" s="63" t="s">
        <v>248</v>
      </c>
      <c r="N1" s="64"/>
      <c r="O1" s="64"/>
      <c r="P1" s="64"/>
      <c r="Q1" s="64"/>
      <c r="R1" s="64"/>
      <c r="S1" s="64"/>
      <c r="T1" s="64"/>
      <c r="U1" s="65"/>
      <c r="V1" s="2"/>
    </row>
    <row r="2" spans="1:22" ht="38.25">
      <c r="A2" s="54" t="s">
        <v>260</v>
      </c>
      <c r="B2" s="55" t="s">
        <v>192</v>
      </c>
      <c r="C2" s="56" t="s">
        <v>49</v>
      </c>
      <c r="D2" s="54" t="s">
        <v>187</v>
      </c>
      <c r="E2" s="40" t="s">
        <v>197</v>
      </c>
      <c r="F2" s="14" t="s">
        <v>254</v>
      </c>
      <c r="G2" s="15" t="s">
        <v>255</v>
      </c>
      <c r="H2" s="16" t="s">
        <v>256</v>
      </c>
      <c r="I2" s="44" t="s">
        <v>198</v>
      </c>
      <c r="J2" s="14" t="s">
        <v>257</v>
      </c>
      <c r="K2" s="14" t="s">
        <v>258</v>
      </c>
      <c r="L2" s="16" t="s">
        <v>259</v>
      </c>
      <c r="M2" s="17" t="s">
        <v>250</v>
      </c>
      <c r="N2" s="18" t="s">
        <v>251</v>
      </c>
      <c r="O2" s="19" t="s">
        <v>271</v>
      </c>
      <c r="P2" s="33" t="s">
        <v>182</v>
      </c>
      <c r="Q2" s="21" t="s">
        <v>181</v>
      </c>
      <c r="R2" s="37" t="s">
        <v>183</v>
      </c>
      <c r="S2" s="38" t="s">
        <v>191</v>
      </c>
      <c r="T2" s="20" t="s">
        <v>252</v>
      </c>
      <c r="U2" s="21" t="s">
        <v>253</v>
      </c>
      <c r="V2" s="2"/>
    </row>
    <row r="3" spans="1:22" ht="19.5" customHeight="1">
      <c r="A3" s="57" t="s">
        <v>50</v>
      </c>
      <c r="B3" s="58">
        <v>1858</v>
      </c>
      <c r="C3" s="58" t="s">
        <v>189</v>
      </c>
      <c r="D3" s="58" t="s">
        <v>186</v>
      </c>
      <c r="E3" s="41" t="s">
        <v>219</v>
      </c>
      <c r="F3" s="10" t="s">
        <v>219</v>
      </c>
      <c r="G3" s="10" t="s">
        <v>219</v>
      </c>
      <c r="H3" s="22" t="s">
        <v>219</v>
      </c>
      <c r="I3" s="41" t="s">
        <v>219</v>
      </c>
      <c r="J3" s="10" t="s">
        <v>219</v>
      </c>
      <c r="K3" s="10" t="s">
        <v>219</v>
      </c>
      <c r="L3" s="22" t="s">
        <v>219</v>
      </c>
      <c r="M3" s="35">
        <v>25023</v>
      </c>
      <c r="N3" s="23">
        <v>6733</v>
      </c>
      <c r="O3" s="23">
        <v>31756</v>
      </c>
      <c r="P3" s="34">
        <f t="shared" ref="P3:P41" si="0">M3/O3</f>
        <v>0.78797707519838767</v>
      </c>
      <c r="Q3" s="24">
        <f t="shared" ref="Q3:Q66" si="1">(N3/O3)</f>
        <v>0.21202292480161231</v>
      </c>
      <c r="R3" s="34">
        <f t="shared" ref="R3:R41" si="2">M3/(M3+N3)</f>
        <v>0.78797707519838767</v>
      </c>
      <c r="S3" s="24">
        <f>(N3/(M3+N3))</f>
        <v>0.21202292480161231</v>
      </c>
      <c r="T3" s="23">
        <f>(O3-(M3+N3))</f>
        <v>0</v>
      </c>
      <c r="U3" s="24">
        <f t="shared" ref="U3:U41" si="3">(O3-(M3+N3))/O3</f>
        <v>0</v>
      </c>
      <c r="V3" s="2"/>
    </row>
    <row r="4" spans="1:22" ht="19.5" customHeight="1">
      <c r="A4" s="57" t="s">
        <v>51</v>
      </c>
      <c r="B4" s="58">
        <v>1858</v>
      </c>
      <c r="C4" s="58" t="s">
        <v>189</v>
      </c>
      <c r="D4" s="58" t="s">
        <v>186</v>
      </c>
      <c r="E4" s="41" t="s">
        <v>219</v>
      </c>
      <c r="F4" s="10" t="s">
        <v>219</v>
      </c>
      <c r="G4" s="10" t="s">
        <v>219</v>
      </c>
      <c r="H4" s="22" t="s">
        <v>219</v>
      </c>
      <c r="I4" s="41" t="s">
        <v>219</v>
      </c>
      <c r="J4" s="10" t="s">
        <v>219</v>
      </c>
      <c r="K4" s="10" t="s">
        <v>219</v>
      </c>
      <c r="L4" s="22" t="s">
        <v>219</v>
      </c>
      <c r="M4" s="35">
        <v>25023</v>
      </c>
      <c r="N4" s="23">
        <v>6733</v>
      </c>
      <c r="O4" s="23">
        <v>31756</v>
      </c>
      <c r="P4" s="34">
        <f t="shared" si="0"/>
        <v>0.78797707519838767</v>
      </c>
      <c r="Q4" s="24">
        <f t="shared" si="1"/>
        <v>0.21202292480161231</v>
      </c>
      <c r="R4" s="34">
        <f t="shared" si="2"/>
        <v>0.78797707519838767</v>
      </c>
      <c r="S4" s="24">
        <f t="shared" ref="S4:S67" si="4">(N4/(M4+N4))</f>
        <v>0.21202292480161231</v>
      </c>
      <c r="T4" s="23">
        <f t="shared" ref="T4:T67" si="5">(O4-(M4+N4))</f>
        <v>0</v>
      </c>
      <c r="U4" s="24">
        <f t="shared" si="3"/>
        <v>0</v>
      </c>
      <c r="V4" s="2"/>
    </row>
    <row r="5" spans="1:22" ht="19.5" customHeight="1">
      <c r="A5" s="57" t="s">
        <v>52</v>
      </c>
      <c r="B5" s="58">
        <v>1860</v>
      </c>
      <c r="C5" s="58" t="s">
        <v>189</v>
      </c>
      <c r="D5" s="58" t="s">
        <v>186</v>
      </c>
      <c r="E5" s="41" t="s">
        <v>219</v>
      </c>
      <c r="F5" s="10" t="s">
        <v>219</v>
      </c>
      <c r="G5" s="10" t="s">
        <v>219</v>
      </c>
      <c r="H5" s="22" t="s">
        <v>219</v>
      </c>
      <c r="I5" s="41" t="s">
        <v>219</v>
      </c>
      <c r="J5" s="10" t="s">
        <v>219</v>
      </c>
      <c r="K5" s="10" t="s">
        <v>219</v>
      </c>
      <c r="L5" s="22" t="s">
        <v>219</v>
      </c>
      <c r="M5" s="35">
        <v>19785</v>
      </c>
      <c r="N5" s="23">
        <v>422</v>
      </c>
      <c r="O5" s="23">
        <v>34737</v>
      </c>
      <c r="P5" s="34">
        <f t="shared" si="0"/>
        <v>0.5695655928836687</v>
      </c>
      <c r="Q5" s="24">
        <f t="shared" si="1"/>
        <v>1.2148429628350174E-2</v>
      </c>
      <c r="R5" s="34">
        <f t="shared" si="2"/>
        <v>0.97911614786955015</v>
      </c>
      <c r="S5" s="24">
        <f t="shared" si="4"/>
        <v>2.0883852130449843E-2</v>
      </c>
      <c r="T5" s="23">
        <f t="shared" si="5"/>
        <v>14530</v>
      </c>
      <c r="U5" s="24">
        <f t="shared" si="3"/>
        <v>0.41828597748798113</v>
      </c>
      <c r="V5" s="2"/>
    </row>
    <row r="6" spans="1:22" ht="31.5" customHeight="1">
      <c r="A6" s="57" t="s">
        <v>53</v>
      </c>
      <c r="B6" s="58">
        <v>1860</v>
      </c>
      <c r="C6" s="58" t="s">
        <v>189</v>
      </c>
      <c r="D6" s="58" t="s">
        <v>186</v>
      </c>
      <c r="E6" s="41" t="s">
        <v>219</v>
      </c>
      <c r="F6" s="10" t="s">
        <v>219</v>
      </c>
      <c r="G6" s="10" t="s">
        <v>219</v>
      </c>
      <c r="H6" s="22" t="s">
        <v>219</v>
      </c>
      <c r="I6" s="41" t="s">
        <v>219</v>
      </c>
      <c r="J6" s="10" t="s">
        <v>219</v>
      </c>
      <c r="K6" s="10" t="s">
        <v>219</v>
      </c>
      <c r="L6" s="22" t="s">
        <v>219</v>
      </c>
      <c r="M6" s="35">
        <v>18648</v>
      </c>
      <c r="N6" s="23">
        <v>743</v>
      </c>
      <c r="O6" s="23">
        <v>34737</v>
      </c>
      <c r="P6" s="34">
        <f t="shared" si="0"/>
        <v>0.53683392348216596</v>
      </c>
      <c r="Q6" s="24">
        <f t="shared" si="1"/>
        <v>2.138929671531796E-2</v>
      </c>
      <c r="R6" s="34">
        <f t="shared" si="2"/>
        <v>0.96168325511835384</v>
      </c>
      <c r="S6" s="24">
        <f t="shared" si="4"/>
        <v>3.8316744881646124E-2</v>
      </c>
      <c r="T6" s="23">
        <f t="shared" si="5"/>
        <v>15346</v>
      </c>
      <c r="U6" s="24">
        <f t="shared" si="3"/>
        <v>0.44177677980251606</v>
      </c>
      <c r="V6" s="2"/>
    </row>
    <row r="7" spans="1:22" ht="19.5" customHeight="1">
      <c r="A7" s="57" t="s">
        <v>54</v>
      </c>
      <c r="B7" s="58">
        <v>1865</v>
      </c>
      <c r="C7" s="58" t="s">
        <v>190</v>
      </c>
      <c r="D7" s="58" t="s">
        <v>220</v>
      </c>
      <c r="E7" s="41" t="s">
        <v>219</v>
      </c>
      <c r="F7" s="10" t="s">
        <v>219</v>
      </c>
      <c r="G7" s="10" t="s">
        <v>219</v>
      </c>
      <c r="H7" s="22" t="s">
        <v>219</v>
      </c>
      <c r="I7" s="41" t="s">
        <v>219</v>
      </c>
      <c r="J7" s="10" t="s">
        <v>219</v>
      </c>
      <c r="K7" s="10" t="s">
        <v>219</v>
      </c>
      <c r="L7" s="22" t="s">
        <v>219</v>
      </c>
      <c r="M7" s="35">
        <v>12135</v>
      </c>
      <c r="N7" s="23">
        <v>14651</v>
      </c>
      <c r="O7" s="23">
        <v>31160</v>
      </c>
      <c r="P7" s="34">
        <f t="shared" si="0"/>
        <v>0.3894415917843389</v>
      </c>
      <c r="Q7" s="24">
        <f t="shared" si="1"/>
        <v>0.47018613607188703</v>
      </c>
      <c r="R7" s="34">
        <f t="shared" si="2"/>
        <v>0.45303516762487867</v>
      </c>
      <c r="S7" s="24">
        <f t="shared" si="4"/>
        <v>0.54696483237512128</v>
      </c>
      <c r="T7" s="23">
        <f t="shared" si="5"/>
        <v>4374</v>
      </c>
      <c r="U7" s="24">
        <f t="shared" si="3"/>
        <v>0.14037227214377407</v>
      </c>
      <c r="V7" s="2"/>
    </row>
    <row r="8" spans="1:22" ht="19.5" customHeight="1">
      <c r="A8" s="57" t="s">
        <v>54</v>
      </c>
      <c r="B8" s="58">
        <v>1867</v>
      </c>
      <c r="C8" s="58" t="s">
        <v>190</v>
      </c>
      <c r="D8" s="58" t="s">
        <v>221</v>
      </c>
      <c r="E8" s="41" t="s">
        <v>219</v>
      </c>
      <c r="F8" s="10" t="s">
        <v>219</v>
      </c>
      <c r="G8" s="10" t="s">
        <v>219</v>
      </c>
      <c r="H8" s="22" t="s">
        <v>219</v>
      </c>
      <c r="I8" s="41" t="s">
        <v>219</v>
      </c>
      <c r="J8" s="10" t="s">
        <v>219</v>
      </c>
      <c r="K8" s="10" t="s">
        <v>219</v>
      </c>
      <c r="L8" s="22" t="s">
        <v>219</v>
      </c>
      <c r="M8" s="35">
        <v>27479</v>
      </c>
      <c r="N8" s="23">
        <v>28794</v>
      </c>
      <c r="O8" s="23">
        <v>63376</v>
      </c>
      <c r="P8" s="34">
        <f t="shared" si="0"/>
        <v>0.43358684675586973</v>
      </c>
      <c r="Q8" s="24">
        <f t="shared" si="1"/>
        <v>0.45433602625599595</v>
      </c>
      <c r="R8" s="34">
        <f t="shared" si="2"/>
        <v>0.4883158886144332</v>
      </c>
      <c r="S8" s="24">
        <f t="shared" si="4"/>
        <v>0.5116841113855668</v>
      </c>
      <c r="T8" s="23">
        <f t="shared" si="5"/>
        <v>7103</v>
      </c>
      <c r="U8" s="24">
        <f t="shared" si="3"/>
        <v>0.11207712698813431</v>
      </c>
      <c r="V8" s="2"/>
    </row>
    <row r="9" spans="1:22" ht="33" customHeight="1">
      <c r="A9" s="57" t="s">
        <v>122</v>
      </c>
      <c r="B9" s="58">
        <v>1867</v>
      </c>
      <c r="C9" s="58" t="s">
        <v>190</v>
      </c>
      <c r="D9" s="58" t="s">
        <v>186</v>
      </c>
      <c r="E9" s="41" t="s">
        <v>219</v>
      </c>
      <c r="F9" s="10" t="s">
        <v>219</v>
      </c>
      <c r="G9" s="10" t="s">
        <v>219</v>
      </c>
      <c r="H9" s="22" t="s">
        <v>219</v>
      </c>
      <c r="I9" s="41" t="s">
        <v>219</v>
      </c>
      <c r="J9" s="10" t="s">
        <v>219</v>
      </c>
      <c r="K9" s="10" t="s">
        <v>219</v>
      </c>
      <c r="L9" s="22" t="s">
        <v>219</v>
      </c>
      <c r="M9" s="35">
        <v>8742</v>
      </c>
      <c r="N9" s="23">
        <v>34351</v>
      </c>
      <c r="O9" s="23">
        <v>64376</v>
      </c>
      <c r="P9" s="34">
        <f t="shared" si="0"/>
        <v>0.13579594880079532</v>
      </c>
      <c r="Q9" s="24">
        <f t="shared" si="1"/>
        <v>0.5335994780663601</v>
      </c>
      <c r="R9" s="34">
        <f t="shared" si="2"/>
        <v>0.20286357413036921</v>
      </c>
      <c r="S9" s="24">
        <f t="shared" si="4"/>
        <v>0.79713642586963085</v>
      </c>
      <c r="T9" s="23">
        <f t="shared" si="5"/>
        <v>21283</v>
      </c>
      <c r="U9" s="24">
        <f t="shared" si="3"/>
        <v>0.33060457313284453</v>
      </c>
      <c r="V9" s="2"/>
    </row>
    <row r="10" spans="1:22" ht="20.25" customHeight="1">
      <c r="A10" s="57" t="s">
        <v>54</v>
      </c>
      <c r="B10" s="58">
        <v>1868</v>
      </c>
      <c r="C10" s="58" t="s">
        <v>189</v>
      </c>
      <c r="D10" s="58" t="s">
        <v>222</v>
      </c>
      <c r="E10" s="41" t="s">
        <v>219</v>
      </c>
      <c r="F10" s="10" t="s">
        <v>219</v>
      </c>
      <c r="G10" s="10" t="s">
        <v>219</v>
      </c>
      <c r="H10" s="22" t="s">
        <v>219</v>
      </c>
      <c r="I10" s="41" t="s">
        <v>219</v>
      </c>
      <c r="J10" s="10" t="s">
        <v>219</v>
      </c>
      <c r="K10" s="10" t="s">
        <v>219</v>
      </c>
      <c r="L10" s="22" t="s">
        <v>219</v>
      </c>
      <c r="M10" s="35">
        <v>38493</v>
      </c>
      <c r="N10" s="23">
        <v>30121</v>
      </c>
      <c r="O10" s="23">
        <v>71818</v>
      </c>
      <c r="P10" s="34">
        <f t="shared" si="0"/>
        <v>0.53597983792364035</v>
      </c>
      <c r="Q10" s="24">
        <f t="shared" si="1"/>
        <v>0.41940739090478713</v>
      </c>
      <c r="R10" s="34">
        <f t="shared" si="2"/>
        <v>0.56100795755968169</v>
      </c>
      <c r="S10" s="24">
        <f t="shared" si="4"/>
        <v>0.43899204244031831</v>
      </c>
      <c r="T10" s="23">
        <f t="shared" si="5"/>
        <v>3204</v>
      </c>
      <c r="U10" s="24">
        <f t="shared" si="3"/>
        <v>4.4612771171572585E-2</v>
      </c>
      <c r="V10" s="2"/>
    </row>
    <row r="11" spans="1:22" ht="18.75" customHeight="1">
      <c r="A11" s="57" t="s">
        <v>55</v>
      </c>
      <c r="B11" s="58">
        <v>1868</v>
      </c>
      <c r="C11" s="58" t="s">
        <v>190</v>
      </c>
      <c r="D11" s="58">
        <v>1904</v>
      </c>
      <c r="E11" s="41" t="s">
        <v>219</v>
      </c>
      <c r="F11" s="10" t="s">
        <v>219</v>
      </c>
      <c r="G11" s="10" t="s">
        <v>219</v>
      </c>
      <c r="H11" s="22" t="s">
        <v>219</v>
      </c>
      <c r="I11" s="41" t="s">
        <v>219</v>
      </c>
      <c r="J11" s="10" t="s">
        <v>219</v>
      </c>
      <c r="K11" s="10" t="s">
        <v>219</v>
      </c>
      <c r="L11" s="22" t="s">
        <v>219</v>
      </c>
      <c r="M11" s="35">
        <v>14763</v>
      </c>
      <c r="N11" s="23">
        <v>30544</v>
      </c>
      <c r="O11" s="23">
        <v>71818</v>
      </c>
      <c r="P11" s="34">
        <f t="shared" si="0"/>
        <v>0.20556127990197443</v>
      </c>
      <c r="Q11" s="24">
        <f t="shared" si="1"/>
        <v>0.42529727923361832</v>
      </c>
      <c r="R11" s="34">
        <f t="shared" si="2"/>
        <v>0.32584368861323859</v>
      </c>
      <c r="S11" s="24">
        <f t="shared" si="4"/>
        <v>0.67415631138676146</v>
      </c>
      <c r="T11" s="23">
        <f t="shared" si="5"/>
        <v>26511</v>
      </c>
      <c r="U11" s="24">
        <f t="shared" si="3"/>
        <v>0.36914144086440726</v>
      </c>
      <c r="V11" s="2"/>
    </row>
    <row r="12" spans="1:22" ht="38.25">
      <c r="A12" s="57" t="s">
        <v>56</v>
      </c>
      <c r="B12" s="58">
        <v>1868</v>
      </c>
      <c r="C12" s="58" t="s">
        <v>190</v>
      </c>
      <c r="D12" s="58" t="s">
        <v>186</v>
      </c>
      <c r="E12" s="41" t="s">
        <v>219</v>
      </c>
      <c r="F12" s="10" t="s">
        <v>219</v>
      </c>
      <c r="G12" s="10" t="s">
        <v>219</v>
      </c>
      <c r="H12" s="22" t="s">
        <v>219</v>
      </c>
      <c r="I12" s="41" t="s">
        <v>219</v>
      </c>
      <c r="J12" s="10" t="s">
        <v>219</v>
      </c>
      <c r="K12" s="10" t="s">
        <v>219</v>
      </c>
      <c r="L12" s="22" t="s">
        <v>219</v>
      </c>
      <c r="M12" s="35">
        <v>19398</v>
      </c>
      <c r="N12" s="23">
        <v>28729</v>
      </c>
      <c r="O12" s="23">
        <v>71818</v>
      </c>
      <c r="P12" s="34">
        <f t="shared" si="0"/>
        <v>0.27009941797321008</v>
      </c>
      <c r="Q12" s="24">
        <f t="shared" si="1"/>
        <v>0.40002506335459076</v>
      </c>
      <c r="R12" s="34">
        <f t="shared" si="2"/>
        <v>0.40305857418912461</v>
      </c>
      <c r="S12" s="24">
        <f t="shared" si="4"/>
        <v>0.59694142581087539</v>
      </c>
      <c r="T12" s="23">
        <f t="shared" si="5"/>
        <v>23691</v>
      </c>
      <c r="U12" s="24">
        <f t="shared" si="3"/>
        <v>0.32987551867219916</v>
      </c>
      <c r="V12" s="2"/>
    </row>
    <row r="13" spans="1:22" ht="22.5" customHeight="1">
      <c r="A13" s="57" t="s">
        <v>9</v>
      </c>
      <c r="B13" s="58">
        <v>1869</v>
      </c>
      <c r="C13" s="58" t="s">
        <v>189</v>
      </c>
      <c r="D13" s="58" t="s">
        <v>186</v>
      </c>
      <c r="E13" s="41" t="s">
        <v>219</v>
      </c>
      <c r="F13" s="10" t="s">
        <v>219</v>
      </c>
      <c r="G13" s="10" t="s">
        <v>219</v>
      </c>
      <c r="H13" s="22" t="s">
        <v>219</v>
      </c>
      <c r="I13" s="41" t="s">
        <v>219</v>
      </c>
      <c r="J13" s="10" t="s">
        <v>219</v>
      </c>
      <c r="K13" s="10" t="s">
        <v>219</v>
      </c>
      <c r="L13" s="22" t="s">
        <v>219</v>
      </c>
      <c r="M13" s="35">
        <v>13392</v>
      </c>
      <c r="N13" s="23">
        <v>1671</v>
      </c>
      <c r="O13" s="23">
        <v>54525</v>
      </c>
      <c r="P13" s="34">
        <f t="shared" si="0"/>
        <v>0.24561210453920221</v>
      </c>
      <c r="Q13" s="24">
        <f t="shared" si="1"/>
        <v>3.0646492434662997E-2</v>
      </c>
      <c r="R13" s="34">
        <f t="shared" si="2"/>
        <v>0.88906592312288391</v>
      </c>
      <c r="S13" s="24">
        <f t="shared" si="4"/>
        <v>0.11093407687711611</v>
      </c>
      <c r="T13" s="23">
        <f t="shared" si="5"/>
        <v>39462</v>
      </c>
      <c r="U13" s="24">
        <f t="shared" si="3"/>
        <v>0.72374140302613477</v>
      </c>
      <c r="V13" s="2"/>
    </row>
    <row r="14" spans="1:22" ht="22.5" customHeight="1">
      <c r="A14" s="57" t="s">
        <v>10</v>
      </c>
      <c r="B14" s="58">
        <v>1869</v>
      </c>
      <c r="C14" s="58" t="s">
        <v>189</v>
      </c>
      <c r="D14" s="58" t="s">
        <v>186</v>
      </c>
      <c r="E14" s="41" t="s">
        <v>219</v>
      </c>
      <c r="F14" s="10" t="s">
        <v>219</v>
      </c>
      <c r="G14" s="10" t="s">
        <v>219</v>
      </c>
      <c r="H14" s="22" t="s">
        <v>219</v>
      </c>
      <c r="I14" s="41" t="s">
        <v>219</v>
      </c>
      <c r="J14" s="10" t="s">
        <v>219</v>
      </c>
      <c r="K14" s="10" t="s">
        <v>219</v>
      </c>
      <c r="L14" s="22" t="s">
        <v>219</v>
      </c>
      <c r="M14" s="35">
        <v>26636</v>
      </c>
      <c r="N14" s="23">
        <v>2560</v>
      </c>
      <c r="O14" s="23">
        <v>54525</v>
      </c>
      <c r="P14" s="34">
        <f t="shared" si="0"/>
        <v>0.48850985786336543</v>
      </c>
      <c r="Q14" s="24">
        <f t="shared" si="1"/>
        <v>4.6950939935809261E-2</v>
      </c>
      <c r="R14" s="34">
        <f t="shared" si="2"/>
        <v>0.91231675571996163</v>
      </c>
      <c r="S14" s="24">
        <f t="shared" si="4"/>
        <v>8.7683244280038361E-2</v>
      </c>
      <c r="T14" s="23">
        <f t="shared" si="5"/>
        <v>25329</v>
      </c>
      <c r="U14" s="24">
        <f t="shared" si="3"/>
        <v>0.46453920220082529</v>
      </c>
      <c r="V14" s="2"/>
    </row>
    <row r="15" spans="1:22" ht="19.5" customHeight="1">
      <c r="A15" s="57" t="s">
        <v>11</v>
      </c>
      <c r="B15" s="58">
        <v>1870</v>
      </c>
      <c r="C15" s="58" t="s">
        <v>190</v>
      </c>
      <c r="D15" s="58" t="s">
        <v>186</v>
      </c>
      <c r="E15" s="41" t="s">
        <v>219</v>
      </c>
      <c r="F15" s="10" t="s">
        <v>219</v>
      </c>
      <c r="G15" s="10" t="s">
        <v>219</v>
      </c>
      <c r="H15" s="22" t="s">
        <v>219</v>
      </c>
      <c r="I15" s="41" t="s">
        <v>219</v>
      </c>
      <c r="J15" s="10" t="s">
        <v>219</v>
      </c>
      <c r="K15" s="10" t="s">
        <v>219</v>
      </c>
      <c r="L15" s="22" t="s">
        <v>219</v>
      </c>
      <c r="M15" s="35">
        <v>7446</v>
      </c>
      <c r="N15" s="23">
        <v>11210</v>
      </c>
      <c r="O15" s="23">
        <v>18656</v>
      </c>
      <c r="P15" s="34">
        <f t="shared" si="0"/>
        <v>0.39912092624356776</v>
      </c>
      <c r="Q15" s="24">
        <f t="shared" si="1"/>
        <v>0.60087907375643224</v>
      </c>
      <c r="R15" s="34">
        <f t="shared" si="2"/>
        <v>0.39912092624356776</v>
      </c>
      <c r="S15" s="24">
        <f t="shared" si="4"/>
        <v>0.60087907375643224</v>
      </c>
      <c r="T15" s="23">
        <f t="shared" si="5"/>
        <v>0</v>
      </c>
      <c r="U15" s="24">
        <f t="shared" si="3"/>
        <v>0</v>
      </c>
      <c r="V15" s="2"/>
    </row>
    <row r="16" spans="1:22" ht="33" customHeight="1">
      <c r="A16" s="57" t="s">
        <v>12</v>
      </c>
      <c r="B16" s="58">
        <v>1871</v>
      </c>
      <c r="C16" s="58" t="s">
        <v>189</v>
      </c>
      <c r="D16" s="58" t="s">
        <v>186</v>
      </c>
      <c r="E16" s="41" t="s">
        <v>219</v>
      </c>
      <c r="F16" s="10" t="s">
        <v>219</v>
      </c>
      <c r="G16" s="10" t="s">
        <v>219</v>
      </c>
      <c r="H16" s="22" t="s">
        <v>219</v>
      </c>
      <c r="I16" s="41" t="s">
        <v>219</v>
      </c>
      <c r="J16" s="10" t="s">
        <v>219</v>
      </c>
      <c r="K16" s="10" t="s">
        <v>219</v>
      </c>
      <c r="L16" s="22" t="s">
        <v>219</v>
      </c>
      <c r="M16" s="35">
        <v>41814</v>
      </c>
      <c r="N16" s="23">
        <v>9216</v>
      </c>
      <c r="O16" s="23">
        <v>78172</v>
      </c>
      <c r="P16" s="34">
        <f t="shared" si="0"/>
        <v>0.53489740572071842</v>
      </c>
      <c r="Q16" s="24">
        <f t="shared" si="1"/>
        <v>0.11789387504477307</v>
      </c>
      <c r="R16" s="34">
        <f t="shared" si="2"/>
        <v>0.81940035273368605</v>
      </c>
      <c r="S16" s="24">
        <f t="shared" si="4"/>
        <v>0.18059964726631395</v>
      </c>
      <c r="T16" s="23">
        <f t="shared" si="5"/>
        <v>27142</v>
      </c>
      <c r="U16" s="24">
        <f t="shared" si="3"/>
        <v>0.34720871923450852</v>
      </c>
      <c r="V16" s="2"/>
    </row>
    <row r="17" spans="1:22" ht="20.25" customHeight="1">
      <c r="A17" s="57" t="s">
        <v>21</v>
      </c>
      <c r="B17" s="58">
        <v>1871</v>
      </c>
      <c r="C17" s="58" t="s">
        <v>190</v>
      </c>
      <c r="D17" s="58">
        <v>1872</v>
      </c>
      <c r="E17" s="41" t="s">
        <v>219</v>
      </c>
      <c r="F17" s="10" t="s">
        <v>219</v>
      </c>
      <c r="G17" s="10" t="s">
        <v>219</v>
      </c>
      <c r="H17" s="22" t="s">
        <v>219</v>
      </c>
      <c r="I17" s="41" t="s">
        <v>219</v>
      </c>
      <c r="J17" s="10" t="s">
        <v>219</v>
      </c>
      <c r="K17" s="10" t="s">
        <v>219</v>
      </c>
      <c r="L17" s="22" t="s">
        <v>219</v>
      </c>
      <c r="M17" s="35">
        <v>6724</v>
      </c>
      <c r="N17" s="23">
        <v>40797</v>
      </c>
      <c r="O17" s="23">
        <v>78172</v>
      </c>
      <c r="P17" s="34">
        <f t="shared" si="0"/>
        <v>8.6015453103412992E-2</v>
      </c>
      <c r="Q17" s="24">
        <f t="shared" si="1"/>
        <v>0.52188763240034797</v>
      </c>
      <c r="R17" s="34">
        <f t="shared" si="2"/>
        <v>0.14149533890280086</v>
      </c>
      <c r="S17" s="24">
        <f t="shared" si="4"/>
        <v>0.85850466109719914</v>
      </c>
      <c r="T17" s="23">
        <f t="shared" si="5"/>
        <v>30651</v>
      </c>
      <c r="U17" s="24">
        <f t="shared" si="3"/>
        <v>0.39209691449623907</v>
      </c>
      <c r="V17" s="2"/>
    </row>
    <row r="18" spans="1:22" ht="21" customHeight="1">
      <c r="A18" s="57" t="s">
        <v>21</v>
      </c>
      <c r="B18" s="58">
        <v>1872</v>
      </c>
      <c r="C18" s="58" t="s">
        <v>189</v>
      </c>
      <c r="D18" s="58">
        <v>1871</v>
      </c>
      <c r="E18" s="41" t="s">
        <v>219</v>
      </c>
      <c r="F18" s="10" t="s">
        <v>219</v>
      </c>
      <c r="G18" s="10" t="s">
        <v>219</v>
      </c>
      <c r="H18" s="22" t="s">
        <v>219</v>
      </c>
      <c r="I18" s="41" t="s">
        <v>219</v>
      </c>
      <c r="J18" s="10" t="s">
        <v>219</v>
      </c>
      <c r="K18" s="10" t="s">
        <v>219</v>
      </c>
      <c r="L18" s="22" t="s">
        <v>219</v>
      </c>
      <c r="M18" s="35">
        <v>29158</v>
      </c>
      <c r="N18" s="23">
        <v>26881</v>
      </c>
      <c r="O18" s="23">
        <v>90919</v>
      </c>
      <c r="P18" s="34">
        <f t="shared" si="0"/>
        <v>0.32070304336827288</v>
      </c>
      <c r="Q18" s="24">
        <f t="shared" si="1"/>
        <v>0.29565877319372186</v>
      </c>
      <c r="R18" s="34">
        <f t="shared" si="2"/>
        <v>0.52031620835489567</v>
      </c>
      <c r="S18" s="24">
        <f t="shared" si="4"/>
        <v>0.47968379164510433</v>
      </c>
      <c r="T18" s="23">
        <f t="shared" si="5"/>
        <v>34880</v>
      </c>
      <c r="U18" s="24">
        <f t="shared" si="3"/>
        <v>0.38363818343800526</v>
      </c>
      <c r="V18" s="2"/>
    </row>
    <row r="19" spans="1:22" ht="33.75" customHeight="1">
      <c r="A19" s="57" t="s">
        <v>161</v>
      </c>
      <c r="B19" s="58">
        <v>1872</v>
      </c>
      <c r="C19" s="58" t="s">
        <v>189</v>
      </c>
      <c r="D19" s="58" t="s">
        <v>186</v>
      </c>
      <c r="E19" s="41" t="s">
        <v>219</v>
      </c>
      <c r="F19" s="10" t="s">
        <v>219</v>
      </c>
      <c r="G19" s="10" t="s">
        <v>219</v>
      </c>
      <c r="H19" s="22" t="s">
        <v>219</v>
      </c>
      <c r="I19" s="41" t="s">
        <v>219</v>
      </c>
      <c r="J19" s="10" t="s">
        <v>219</v>
      </c>
      <c r="K19" s="10" t="s">
        <v>219</v>
      </c>
      <c r="L19" s="22" t="s">
        <v>219</v>
      </c>
      <c r="M19" s="35">
        <v>23091</v>
      </c>
      <c r="N19" s="23">
        <v>21794</v>
      </c>
      <c r="O19" s="23">
        <v>90919</v>
      </c>
      <c r="P19" s="34">
        <f t="shared" si="0"/>
        <v>0.25397331690845698</v>
      </c>
      <c r="Q19" s="24">
        <f t="shared" si="1"/>
        <v>0.23970787184196923</v>
      </c>
      <c r="R19" s="34">
        <f t="shared" si="2"/>
        <v>0.51444803386431992</v>
      </c>
      <c r="S19" s="24">
        <f t="shared" si="4"/>
        <v>0.48555196613568008</v>
      </c>
      <c r="T19" s="23">
        <f t="shared" si="5"/>
        <v>46034</v>
      </c>
      <c r="U19" s="24">
        <f t="shared" si="3"/>
        <v>0.50631881124957379</v>
      </c>
      <c r="V19" s="2"/>
    </row>
    <row r="20" spans="1:22" ht="31.5" customHeight="1">
      <c r="A20" s="57" t="s">
        <v>22</v>
      </c>
      <c r="B20" s="58">
        <v>1872</v>
      </c>
      <c r="C20" s="58" t="s">
        <v>189</v>
      </c>
      <c r="D20" s="58">
        <v>1879</v>
      </c>
      <c r="E20" s="41" t="s">
        <v>219</v>
      </c>
      <c r="F20" s="10" t="s">
        <v>219</v>
      </c>
      <c r="G20" s="10" t="s">
        <v>219</v>
      </c>
      <c r="H20" s="22" t="s">
        <v>219</v>
      </c>
      <c r="I20" s="41" t="s">
        <v>219</v>
      </c>
      <c r="J20" s="10" t="s">
        <v>219</v>
      </c>
      <c r="K20" s="10" t="s">
        <v>219</v>
      </c>
      <c r="L20" s="22" t="s">
        <v>219</v>
      </c>
      <c r="M20" s="35">
        <v>27916</v>
      </c>
      <c r="N20" s="23">
        <v>7796</v>
      </c>
      <c r="O20" s="23">
        <v>90919</v>
      </c>
      <c r="P20" s="34">
        <f t="shared" si="0"/>
        <v>0.30704253236397233</v>
      </c>
      <c r="Q20" s="24">
        <f t="shared" si="1"/>
        <v>8.5746653614755988E-2</v>
      </c>
      <c r="R20" s="34">
        <f t="shared" si="2"/>
        <v>0.78169802867383509</v>
      </c>
      <c r="S20" s="24">
        <f t="shared" si="4"/>
        <v>0.21830197132616488</v>
      </c>
      <c r="T20" s="23">
        <f t="shared" si="5"/>
        <v>55207</v>
      </c>
      <c r="U20" s="24">
        <f t="shared" si="3"/>
        <v>0.60721081402127164</v>
      </c>
      <c r="V20" s="2"/>
    </row>
    <row r="21" spans="1:22" ht="23.25" customHeight="1">
      <c r="A21" s="57" t="s">
        <v>23</v>
      </c>
      <c r="B21" s="58">
        <v>1872</v>
      </c>
      <c r="C21" s="58" t="s">
        <v>189</v>
      </c>
      <c r="D21" s="58" t="s">
        <v>186</v>
      </c>
      <c r="E21" s="41" t="s">
        <v>219</v>
      </c>
      <c r="F21" s="10" t="s">
        <v>219</v>
      </c>
      <c r="G21" s="10" t="s">
        <v>219</v>
      </c>
      <c r="H21" s="22" t="s">
        <v>219</v>
      </c>
      <c r="I21" s="41" t="s">
        <v>219</v>
      </c>
      <c r="J21" s="10" t="s">
        <v>219</v>
      </c>
      <c r="K21" s="10" t="s">
        <v>219</v>
      </c>
      <c r="L21" s="22" t="s">
        <v>219</v>
      </c>
      <c r="M21" s="35">
        <v>55438</v>
      </c>
      <c r="N21" s="23">
        <v>4331</v>
      </c>
      <c r="O21" s="23">
        <v>90919</v>
      </c>
      <c r="P21" s="34">
        <f t="shared" si="0"/>
        <v>0.60975153708245799</v>
      </c>
      <c r="Q21" s="24">
        <f t="shared" si="1"/>
        <v>4.7635807696961033E-2</v>
      </c>
      <c r="R21" s="34">
        <f t="shared" si="2"/>
        <v>0.92753768676069537</v>
      </c>
      <c r="S21" s="24">
        <f t="shared" si="4"/>
        <v>7.246231323930466E-2</v>
      </c>
      <c r="T21" s="23">
        <f t="shared" si="5"/>
        <v>31150</v>
      </c>
      <c r="U21" s="24">
        <f t="shared" si="3"/>
        <v>0.34261265522058093</v>
      </c>
      <c r="V21" s="2"/>
    </row>
    <row r="22" spans="1:22" ht="27" customHeight="1">
      <c r="A22" s="57" t="s">
        <v>24</v>
      </c>
      <c r="B22" s="58">
        <v>1873</v>
      </c>
      <c r="C22" s="58" t="s">
        <v>190</v>
      </c>
      <c r="D22" s="58">
        <v>1877</v>
      </c>
      <c r="E22" s="41" t="s">
        <v>219</v>
      </c>
      <c r="F22" s="10" t="s">
        <v>219</v>
      </c>
      <c r="G22" s="10" t="s">
        <v>219</v>
      </c>
      <c r="H22" s="22" t="s">
        <v>219</v>
      </c>
      <c r="I22" s="41" t="s">
        <v>219</v>
      </c>
      <c r="J22" s="10" t="s">
        <v>219</v>
      </c>
      <c r="K22" s="10" t="s">
        <v>219</v>
      </c>
      <c r="L22" s="22" t="s">
        <v>219</v>
      </c>
      <c r="M22" s="35">
        <v>14007</v>
      </c>
      <c r="N22" s="23">
        <v>31729</v>
      </c>
      <c r="O22" s="23">
        <v>77057</v>
      </c>
      <c r="P22" s="34">
        <f t="shared" si="0"/>
        <v>0.18177453054232581</v>
      </c>
      <c r="Q22" s="24">
        <f t="shared" si="1"/>
        <v>0.41176012562129333</v>
      </c>
      <c r="R22" s="34">
        <f t="shared" si="2"/>
        <v>0.30625765261500787</v>
      </c>
      <c r="S22" s="24">
        <f t="shared" si="4"/>
        <v>0.69374234738499208</v>
      </c>
      <c r="T22" s="23">
        <f t="shared" si="5"/>
        <v>31321</v>
      </c>
      <c r="U22" s="24">
        <f t="shared" si="3"/>
        <v>0.40646534383638089</v>
      </c>
      <c r="V22" s="2"/>
    </row>
    <row r="23" spans="1:22" ht="28.5" customHeight="1">
      <c r="A23" s="57" t="s">
        <v>162</v>
      </c>
      <c r="B23" s="58">
        <v>1873</v>
      </c>
      <c r="C23" s="58" t="s">
        <v>190</v>
      </c>
      <c r="D23" s="58">
        <v>1877</v>
      </c>
      <c r="E23" s="41" t="s">
        <v>219</v>
      </c>
      <c r="F23" s="10" t="s">
        <v>219</v>
      </c>
      <c r="G23" s="10" t="s">
        <v>219</v>
      </c>
      <c r="H23" s="22" t="s">
        <v>219</v>
      </c>
      <c r="I23" s="41" t="s">
        <v>219</v>
      </c>
      <c r="J23" s="10" t="s">
        <v>219</v>
      </c>
      <c r="K23" s="10" t="s">
        <v>219</v>
      </c>
      <c r="L23" s="22" t="s">
        <v>219</v>
      </c>
      <c r="M23" s="35">
        <v>11675</v>
      </c>
      <c r="N23" s="23">
        <v>24331</v>
      </c>
      <c r="O23" s="23">
        <v>77057</v>
      </c>
      <c r="P23" s="34">
        <f t="shared" si="0"/>
        <v>0.15151121896777711</v>
      </c>
      <c r="Q23" s="24">
        <f t="shared" si="1"/>
        <v>0.31575327355074817</v>
      </c>
      <c r="R23" s="34">
        <f t="shared" si="2"/>
        <v>0.32425151363661614</v>
      </c>
      <c r="S23" s="24">
        <f t="shared" si="4"/>
        <v>0.67574848636338392</v>
      </c>
      <c r="T23" s="23">
        <f t="shared" si="5"/>
        <v>41051</v>
      </c>
      <c r="U23" s="24">
        <f t="shared" si="3"/>
        <v>0.5327355074814748</v>
      </c>
      <c r="V23" s="2"/>
    </row>
    <row r="24" spans="1:22" ht="23.25" customHeight="1">
      <c r="A24" s="57" t="s">
        <v>25</v>
      </c>
      <c r="B24" s="58">
        <v>1873</v>
      </c>
      <c r="C24" s="58" t="s">
        <v>190</v>
      </c>
      <c r="D24" s="58">
        <v>1877</v>
      </c>
      <c r="E24" s="41" t="s">
        <v>219</v>
      </c>
      <c r="F24" s="10" t="s">
        <v>219</v>
      </c>
      <c r="G24" s="10" t="s">
        <v>219</v>
      </c>
      <c r="H24" s="22" t="s">
        <v>219</v>
      </c>
      <c r="I24" s="41" t="s">
        <v>219</v>
      </c>
      <c r="J24" s="10" t="s">
        <v>219</v>
      </c>
      <c r="K24" s="10" t="s">
        <v>219</v>
      </c>
      <c r="L24" s="22" t="s">
        <v>219</v>
      </c>
      <c r="M24" s="35">
        <v>12116</v>
      </c>
      <c r="N24" s="23">
        <v>25694</v>
      </c>
      <c r="O24" s="23">
        <v>77057</v>
      </c>
      <c r="P24" s="34">
        <f t="shared" si="0"/>
        <v>0.15723425516176337</v>
      </c>
      <c r="Q24" s="24">
        <f t="shared" si="1"/>
        <v>0.33344147838612975</v>
      </c>
      <c r="R24" s="34">
        <f t="shared" si="2"/>
        <v>0.32044432689764613</v>
      </c>
      <c r="S24" s="24">
        <f t="shared" si="4"/>
        <v>0.67955567310235387</v>
      </c>
      <c r="T24" s="23">
        <f t="shared" si="5"/>
        <v>39247</v>
      </c>
      <c r="U24" s="24">
        <f t="shared" si="3"/>
        <v>0.50932426645210693</v>
      </c>
      <c r="V24" s="2"/>
    </row>
    <row r="25" spans="1:22" ht="33.75" customHeight="1">
      <c r="A25" s="57" t="s">
        <v>26</v>
      </c>
      <c r="B25" s="58">
        <v>1873</v>
      </c>
      <c r="C25" s="58" t="s">
        <v>189</v>
      </c>
      <c r="D25" s="58" t="s">
        <v>186</v>
      </c>
      <c r="E25" s="41" t="s">
        <v>219</v>
      </c>
      <c r="F25" s="10" t="s">
        <v>219</v>
      </c>
      <c r="G25" s="10" t="s">
        <v>219</v>
      </c>
      <c r="H25" s="22" t="s">
        <v>219</v>
      </c>
      <c r="I25" s="41" t="s">
        <v>219</v>
      </c>
      <c r="J25" s="10" t="s">
        <v>219</v>
      </c>
      <c r="K25" s="10" t="s">
        <v>219</v>
      </c>
      <c r="L25" s="22" t="s">
        <v>219</v>
      </c>
      <c r="M25" s="35">
        <v>27143</v>
      </c>
      <c r="N25" s="23">
        <v>5438</v>
      </c>
      <c r="O25" s="23">
        <v>77057</v>
      </c>
      <c r="P25" s="34">
        <f t="shared" si="0"/>
        <v>0.35224574016637034</v>
      </c>
      <c r="Q25" s="24">
        <f t="shared" si="1"/>
        <v>7.0571135652828423E-2</v>
      </c>
      <c r="R25" s="34">
        <f t="shared" si="2"/>
        <v>0.83309290690893467</v>
      </c>
      <c r="S25" s="24">
        <f t="shared" si="4"/>
        <v>0.16690709309106536</v>
      </c>
      <c r="T25" s="23">
        <f t="shared" si="5"/>
        <v>44476</v>
      </c>
      <c r="U25" s="24">
        <f t="shared" si="3"/>
        <v>0.5771831241808012</v>
      </c>
      <c r="V25" s="2"/>
    </row>
    <row r="26" spans="1:22" ht="33" customHeight="1">
      <c r="A26" s="57" t="s">
        <v>178</v>
      </c>
      <c r="B26" s="58">
        <v>1875</v>
      </c>
      <c r="C26" s="58" t="s">
        <v>189</v>
      </c>
      <c r="D26" s="58" t="s">
        <v>186</v>
      </c>
      <c r="E26" s="41" t="s">
        <v>219</v>
      </c>
      <c r="F26" s="10" t="s">
        <v>219</v>
      </c>
      <c r="G26" s="10" t="s">
        <v>219</v>
      </c>
      <c r="H26" s="22" t="s">
        <v>219</v>
      </c>
      <c r="I26" s="41" t="s">
        <v>219</v>
      </c>
      <c r="J26" s="10" t="s">
        <v>219</v>
      </c>
      <c r="K26" s="10" t="s">
        <v>219</v>
      </c>
      <c r="L26" s="22" t="s">
        <v>219</v>
      </c>
      <c r="M26" s="35">
        <v>22560</v>
      </c>
      <c r="N26" s="23">
        <v>18534</v>
      </c>
      <c r="O26" s="23">
        <v>84017</v>
      </c>
      <c r="P26" s="34">
        <f t="shared" si="0"/>
        <v>0.26851708582786815</v>
      </c>
      <c r="Q26" s="24">
        <f t="shared" si="1"/>
        <v>0.22059821226656509</v>
      </c>
      <c r="R26" s="34">
        <f t="shared" si="2"/>
        <v>0.54898525332165282</v>
      </c>
      <c r="S26" s="24">
        <f t="shared" si="4"/>
        <v>0.45101474667834718</v>
      </c>
      <c r="T26" s="23">
        <f t="shared" si="5"/>
        <v>42923</v>
      </c>
      <c r="U26" s="24">
        <f t="shared" si="3"/>
        <v>0.51088470190556678</v>
      </c>
      <c r="V26" s="2"/>
    </row>
    <row r="27" spans="1:22" ht="33.75" customHeight="1">
      <c r="A27" s="57" t="s">
        <v>27</v>
      </c>
      <c r="B27" s="58">
        <v>1875</v>
      </c>
      <c r="C27" s="58" t="s">
        <v>189</v>
      </c>
      <c r="D27" s="58" t="s">
        <v>186</v>
      </c>
      <c r="E27" s="41" t="s">
        <v>219</v>
      </c>
      <c r="F27" s="10" t="s">
        <v>219</v>
      </c>
      <c r="G27" s="10" t="s">
        <v>219</v>
      </c>
      <c r="H27" s="22" t="s">
        <v>219</v>
      </c>
      <c r="I27" s="41" t="s">
        <v>219</v>
      </c>
      <c r="J27" s="10" t="s">
        <v>219</v>
      </c>
      <c r="K27" s="10" t="s">
        <v>219</v>
      </c>
      <c r="L27" s="22" t="s">
        <v>219</v>
      </c>
      <c r="M27" s="35">
        <v>24340</v>
      </c>
      <c r="N27" s="23">
        <v>19468</v>
      </c>
      <c r="O27" s="23">
        <v>84017</v>
      </c>
      <c r="P27" s="34">
        <f t="shared" si="0"/>
        <v>0.2897032743373365</v>
      </c>
      <c r="Q27" s="24">
        <f t="shared" si="1"/>
        <v>0.23171501005748837</v>
      </c>
      <c r="R27" s="34">
        <f t="shared" si="2"/>
        <v>0.55560628195763329</v>
      </c>
      <c r="S27" s="24">
        <f t="shared" si="4"/>
        <v>0.44439371804236671</v>
      </c>
      <c r="T27" s="23">
        <f t="shared" si="5"/>
        <v>40209</v>
      </c>
      <c r="U27" s="24">
        <f t="shared" si="3"/>
        <v>0.47858171560517515</v>
      </c>
      <c r="V27" s="2"/>
    </row>
    <row r="28" spans="1:22" ht="30.75" customHeight="1">
      <c r="A28" s="57" t="s">
        <v>28</v>
      </c>
      <c r="B28" s="58">
        <v>1875</v>
      </c>
      <c r="C28" s="58" t="s">
        <v>189</v>
      </c>
      <c r="D28" s="58" t="s">
        <v>186</v>
      </c>
      <c r="E28" s="41" t="s">
        <v>219</v>
      </c>
      <c r="F28" s="10" t="s">
        <v>219</v>
      </c>
      <c r="G28" s="10" t="s">
        <v>219</v>
      </c>
      <c r="H28" s="22" t="s">
        <v>219</v>
      </c>
      <c r="I28" s="41" t="s">
        <v>219</v>
      </c>
      <c r="J28" s="10" t="s">
        <v>219</v>
      </c>
      <c r="K28" s="10" t="s">
        <v>219</v>
      </c>
      <c r="L28" s="22" t="s">
        <v>219</v>
      </c>
      <c r="M28" s="35">
        <v>28755</v>
      </c>
      <c r="N28" s="23">
        <v>10517</v>
      </c>
      <c r="O28" s="23">
        <v>84017</v>
      </c>
      <c r="P28" s="34">
        <f t="shared" si="0"/>
        <v>0.34225216325267505</v>
      </c>
      <c r="Q28" s="24">
        <f t="shared" si="1"/>
        <v>0.12517704750229119</v>
      </c>
      <c r="R28" s="34">
        <f t="shared" si="2"/>
        <v>0.73220105927887558</v>
      </c>
      <c r="S28" s="24">
        <f t="shared" si="4"/>
        <v>0.26779894072112448</v>
      </c>
      <c r="T28" s="23">
        <f t="shared" si="5"/>
        <v>44745</v>
      </c>
      <c r="U28" s="24">
        <f t="shared" si="3"/>
        <v>0.53257078924503376</v>
      </c>
      <c r="V28" s="2"/>
    </row>
    <row r="29" spans="1:22" ht="33" customHeight="1">
      <c r="A29" s="57" t="s">
        <v>29</v>
      </c>
      <c r="B29" s="58">
        <v>1875</v>
      </c>
      <c r="C29" s="58" t="s">
        <v>190</v>
      </c>
      <c r="D29" s="58" t="s">
        <v>186</v>
      </c>
      <c r="E29" s="41" t="s">
        <v>219</v>
      </c>
      <c r="F29" s="10" t="s">
        <v>219</v>
      </c>
      <c r="G29" s="10" t="s">
        <v>219</v>
      </c>
      <c r="H29" s="22" t="s">
        <v>219</v>
      </c>
      <c r="I29" s="41" t="s">
        <v>219</v>
      </c>
      <c r="J29" s="10" t="s">
        <v>219</v>
      </c>
      <c r="K29" s="10" t="s">
        <v>219</v>
      </c>
      <c r="L29" s="22" t="s">
        <v>219</v>
      </c>
      <c r="M29" s="35">
        <v>16349</v>
      </c>
      <c r="N29" s="23">
        <v>25858</v>
      </c>
      <c r="O29" s="23">
        <v>84017</v>
      </c>
      <c r="P29" s="34">
        <f t="shared" si="0"/>
        <v>0.19459157075353797</v>
      </c>
      <c r="Q29" s="24">
        <f t="shared" si="1"/>
        <v>0.30777104633586061</v>
      </c>
      <c r="R29" s="34">
        <f t="shared" si="2"/>
        <v>0.38735280877579548</v>
      </c>
      <c r="S29" s="24">
        <f t="shared" si="4"/>
        <v>0.61264719122420452</v>
      </c>
      <c r="T29" s="23">
        <f t="shared" si="5"/>
        <v>41810</v>
      </c>
      <c r="U29" s="24">
        <f t="shared" si="3"/>
        <v>0.49763738291060144</v>
      </c>
      <c r="V29" s="2"/>
    </row>
    <row r="30" spans="1:22" ht="21" customHeight="1">
      <c r="A30" s="57" t="s">
        <v>30</v>
      </c>
      <c r="B30" s="58">
        <v>1876</v>
      </c>
      <c r="C30" s="58" t="s">
        <v>189</v>
      </c>
      <c r="D30" s="58" t="s">
        <v>186</v>
      </c>
      <c r="E30" s="41" t="s">
        <v>219</v>
      </c>
      <c r="F30" s="10" t="s">
        <v>219</v>
      </c>
      <c r="G30" s="10" t="s">
        <v>219</v>
      </c>
      <c r="H30" s="22" t="s">
        <v>219</v>
      </c>
      <c r="I30" s="41" t="s">
        <v>219</v>
      </c>
      <c r="J30" s="10" t="s">
        <v>219</v>
      </c>
      <c r="K30" s="10" t="s">
        <v>219</v>
      </c>
      <c r="L30" s="22" t="s">
        <v>219</v>
      </c>
      <c r="M30" s="35">
        <v>47302</v>
      </c>
      <c r="N30" s="23">
        <v>4426</v>
      </c>
      <c r="O30" s="23">
        <v>123931</v>
      </c>
      <c r="P30" s="34">
        <f t="shared" si="0"/>
        <v>0.38168012845857774</v>
      </c>
      <c r="Q30" s="24">
        <f t="shared" si="1"/>
        <v>3.5713421177913519E-2</v>
      </c>
      <c r="R30" s="34">
        <f t="shared" si="2"/>
        <v>0.91443705536653264</v>
      </c>
      <c r="S30" s="24">
        <f t="shared" si="4"/>
        <v>8.5562944633467364E-2</v>
      </c>
      <c r="T30" s="23">
        <f t="shared" si="5"/>
        <v>72203</v>
      </c>
      <c r="U30" s="24">
        <f t="shared" si="3"/>
        <v>0.58260645036350878</v>
      </c>
      <c r="V30" s="2"/>
    </row>
    <row r="31" spans="1:22" ht="33" customHeight="1">
      <c r="A31" s="57" t="s">
        <v>33</v>
      </c>
      <c r="B31" s="58">
        <v>1876</v>
      </c>
      <c r="C31" s="58" t="s">
        <v>190</v>
      </c>
      <c r="D31" s="58">
        <v>1877</v>
      </c>
      <c r="E31" s="41" t="s">
        <v>219</v>
      </c>
      <c r="F31" s="10" t="s">
        <v>219</v>
      </c>
      <c r="G31" s="10" t="s">
        <v>219</v>
      </c>
      <c r="H31" s="22" t="s">
        <v>219</v>
      </c>
      <c r="I31" s="41" t="s">
        <v>219</v>
      </c>
      <c r="J31" s="10" t="s">
        <v>219</v>
      </c>
      <c r="K31" s="10" t="s">
        <v>219</v>
      </c>
      <c r="L31" s="22" t="s">
        <v>219</v>
      </c>
      <c r="M31" s="35">
        <v>21721</v>
      </c>
      <c r="N31" s="23">
        <v>22830</v>
      </c>
      <c r="O31" s="23">
        <v>123931</v>
      </c>
      <c r="P31" s="34">
        <f t="shared" si="0"/>
        <v>0.17526688237809748</v>
      </c>
      <c r="Q31" s="24">
        <f t="shared" si="1"/>
        <v>0.18421541018792714</v>
      </c>
      <c r="R31" s="34">
        <f t="shared" si="2"/>
        <v>0.48755359026733408</v>
      </c>
      <c r="S31" s="24">
        <f t="shared" si="4"/>
        <v>0.51244640973266598</v>
      </c>
      <c r="T31" s="23">
        <f t="shared" si="5"/>
        <v>79380</v>
      </c>
      <c r="U31" s="24">
        <f t="shared" si="3"/>
        <v>0.6405177074339754</v>
      </c>
      <c r="V31" s="2"/>
    </row>
    <row r="32" spans="1:22" ht="33" customHeight="1">
      <c r="A32" s="57" t="s">
        <v>31</v>
      </c>
      <c r="B32" s="58">
        <v>1876</v>
      </c>
      <c r="C32" s="58" t="s">
        <v>189</v>
      </c>
      <c r="D32" s="58" t="s">
        <v>186</v>
      </c>
      <c r="E32" s="41" t="s">
        <v>219</v>
      </c>
      <c r="F32" s="10" t="s">
        <v>219</v>
      </c>
      <c r="G32" s="10" t="s">
        <v>219</v>
      </c>
      <c r="H32" s="22" t="s">
        <v>219</v>
      </c>
      <c r="I32" s="41" t="s">
        <v>219</v>
      </c>
      <c r="J32" s="10" t="s">
        <v>219</v>
      </c>
      <c r="K32" s="10" t="s">
        <v>219</v>
      </c>
      <c r="L32" s="22" t="s">
        <v>219</v>
      </c>
      <c r="M32" s="35">
        <v>41069</v>
      </c>
      <c r="N32" s="23">
        <v>6063</v>
      </c>
      <c r="O32" s="23">
        <v>123931</v>
      </c>
      <c r="P32" s="34">
        <f t="shared" si="0"/>
        <v>0.33138601318475602</v>
      </c>
      <c r="Q32" s="24">
        <f t="shared" si="1"/>
        <v>4.8922384229934397E-2</v>
      </c>
      <c r="R32" s="34">
        <f t="shared" si="2"/>
        <v>0.87136128320461681</v>
      </c>
      <c r="S32" s="24">
        <f t="shared" si="4"/>
        <v>0.12863871679538319</v>
      </c>
      <c r="T32" s="23">
        <f t="shared" si="5"/>
        <v>76799</v>
      </c>
      <c r="U32" s="24">
        <f t="shared" si="3"/>
        <v>0.61969160258530953</v>
      </c>
      <c r="V32" s="2"/>
    </row>
    <row r="33" spans="1:22" ht="23.25" customHeight="1">
      <c r="A33" s="57" t="s">
        <v>32</v>
      </c>
      <c r="B33" s="58">
        <v>1877</v>
      </c>
      <c r="C33" s="58" t="s">
        <v>189</v>
      </c>
      <c r="D33" s="58">
        <v>1873</v>
      </c>
      <c r="E33" s="41" t="s">
        <v>219</v>
      </c>
      <c r="F33" s="10" t="s">
        <v>219</v>
      </c>
      <c r="G33" s="10" t="s">
        <v>219</v>
      </c>
      <c r="H33" s="22" t="s">
        <v>219</v>
      </c>
      <c r="I33" s="41" t="s">
        <v>219</v>
      </c>
      <c r="J33" s="10" t="s">
        <v>219</v>
      </c>
      <c r="K33" s="10" t="s">
        <v>219</v>
      </c>
      <c r="L33" s="22" t="s">
        <v>219</v>
      </c>
      <c r="M33" s="35">
        <v>37995</v>
      </c>
      <c r="N33" s="23">
        <v>20833</v>
      </c>
      <c r="O33" s="23">
        <v>98614</v>
      </c>
      <c r="P33" s="34">
        <f t="shared" si="0"/>
        <v>0.38529012107814309</v>
      </c>
      <c r="Q33" s="24">
        <f t="shared" si="1"/>
        <v>0.2112580363842862</v>
      </c>
      <c r="R33" s="34">
        <f t="shared" si="2"/>
        <v>0.64586591419052153</v>
      </c>
      <c r="S33" s="24">
        <f t="shared" si="4"/>
        <v>0.35413408580947847</v>
      </c>
      <c r="T33" s="23">
        <f t="shared" si="5"/>
        <v>39786</v>
      </c>
      <c r="U33" s="24">
        <f t="shared" si="3"/>
        <v>0.40345184253757072</v>
      </c>
      <c r="V33" s="2"/>
    </row>
    <row r="34" spans="1:22" ht="35.25" customHeight="1">
      <c r="A34" s="57" t="s">
        <v>162</v>
      </c>
      <c r="B34" s="58">
        <v>1877</v>
      </c>
      <c r="C34" s="58" t="s">
        <v>189</v>
      </c>
      <c r="D34" s="58">
        <v>1873</v>
      </c>
      <c r="E34" s="41" t="s">
        <v>219</v>
      </c>
      <c r="F34" s="10" t="s">
        <v>219</v>
      </c>
      <c r="G34" s="10" t="s">
        <v>219</v>
      </c>
      <c r="H34" s="22" t="s">
        <v>219</v>
      </c>
      <c r="I34" s="41" t="s">
        <v>219</v>
      </c>
      <c r="J34" s="10" t="s">
        <v>219</v>
      </c>
      <c r="K34" s="10" t="s">
        <v>219</v>
      </c>
      <c r="L34" s="22" t="s">
        <v>219</v>
      </c>
      <c r="M34" s="35">
        <v>33072</v>
      </c>
      <c r="N34" s="23">
        <v>25099</v>
      </c>
      <c r="O34" s="23">
        <v>98614</v>
      </c>
      <c r="P34" s="34">
        <f t="shared" si="0"/>
        <v>0.33536820329770622</v>
      </c>
      <c r="Q34" s="24">
        <f t="shared" si="1"/>
        <v>0.25451761413186769</v>
      </c>
      <c r="R34" s="34">
        <f t="shared" si="2"/>
        <v>0.56853071117910992</v>
      </c>
      <c r="S34" s="24">
        <f t="shared" si="4"/>
        <v>0.43146928882089014</v>
      </c>
      <c r="T34" s="23">
        <f t="shared" si="5"/>
        <v>40443</v>
      </c>
      <c r="U34" s="24">
        <f t="shared" si="3"/>
        <v>0.41011418257042609</v>
      </c>
      <c r="V34" s="2"/>
    </row>
    <row r="35" spans="1:22" ht="23.25" customHeight="1">
      <c r="A35" s="57" t="s">
        <v>25</v>
      </c>
      <c r="B35" s="58">
        <v>1877</v>
      </c>
      <c r="C35" s="58" t="s">
        <v>189</v>
      </c>
      <c r="D35" s="58">
        <v>1873</v>
      </c>
      <c r="E35" s="41" t="s">
        <v>219</v>
      </c>
      <c r="F35" s="10" t="s">
        <v>219</v>
      </c>
      <c r="G35" s="10" t="s">
        <v>219</v>
      </c>
      <c r="H35" s="22" t="s">
        <v>219</v>
      </c>
      <c r="I35" s="41" t="s">
        <v>219</v>
      </c>
      <c r="J35" s="10" t="s">
        <v>219</v>
      </c>
      <c r="K35" s="10" t="s">
        <v>219</v>
      </c>
      <c r="L35" s="22" t="s">
        <v>219</v>
      </c>
      <c r="M35" s="35">
        <v>36072</v>
      </c>
      <c r="N35" s="23">
        <v>21814</v>
      </c>
      <c r="O35" s="23">
        <v>98614</v>
      </c>
      <c r="P35" s="34">
        <f t="shared" si="0"/>
        <v>0.36578984728334718</v>
      </c>
      <c r="Q35" s="24">
        <f t="shared" si="1"/>
        <v>0.22120591396759082</v>
      </c>
      <c r="R35" s="34">
        <f t="shared" si="2"/>
        <v>0.62315585806585361</v>
      </c>
      <c r="S35" s="24">
        <f t="shared" si="4"/>
        <v>0.37684414193414645</v>
      </c>
      <c r="T35" s="23">
        <f t="shared" si="5"/>
        <v>40728</v>
      </c>
      <c r="U35" s="24">
        <f t="shared" si="3"/>
        <v>0.413004238749062</v>
      </c>
      <c r="V35" s="2"/>
    </row>
    <row r="36" spans="1:22" ht="27" customHeight="1">
      <c r="A36" s="57" t="s">
        <v>123</v>
      </c>
      <c r="B36" s="58">
        <v>1877</v>
      </c>
      <c r="C36" s="58" t="s">
        <v>190</v>
      </c>
      <c r="D36" s="58" t="s">
        <v>186</v>
      </c>
      <c r="E36" s="41" t="s">
        <v>219</v>
      </c>
      <c r="F36" s="10" t="s">
        <v>219</v>
      </c>
      <c r="G36" s="10" t="s">
        <v>219</v>
      </c>
      <c r="H36" s="22" t="s">
        <v>219</v>
      </c>
      <c r="I36" s="41" t="s">
        <v>219</v>
      </c>
      <c r="J36" s="10" t="s">
        <v>219</v>
      </c>
      <c r="K36" s="10" t="s">
        <v>219</v>
      </c>
      <c r="L36" s="22" t="s">
        <v>219</v>
      </c>
      <c r="M36" s="35">
        <v>26468</v>
      </c>
      <c r="N36" s="23">
        <v>32963</v>
      </c>
      <c r="O36" s="23">
        <v>98614</v>
      </c>
      <c r="P36" s="34">
        <f t="shared" si="0"/>
        <v>0.26840002433731519</v>
      </c>
      <c r="Q36" s="24">
        <f t="shared" si="1"/>
        <v>0.33426288356622791</v>
      </c>
      <c r="R36" s="34">
        <f t="shared" si="2"/>
        <v>0.44535680032306374</v>
      </c>
      <c r="S36" s="24">
        <f t="shared" si="4"/>
        <v>0.55464319967693632</v>
      </c>
      <c r="T36" s="23">
        <f t="shared" si="5"/>
        <v>39183</v>
      </c>
      <c r="U36" s="24">
        <f t="shared" si="3"/>
        <v>0.3973370920964569</v>
      </c>
      <c r="V36" s="2"/>
    </row>
    <row r="37" spans="1:22" ht="33" customHeight="1">
      <c r="A37" s="57" t="s">
        <v>33</v>
      </c>
      <c r="B37" s="58">
        <v>1877</v>
      </c>
      <c r="C37" s="58" t="s">
        <v>190</v>
      </c>
      <c r="D37" s="58">
        <v>1876</v>
      </c>
      <c r="E37" s="41" t="s">
        <v>219</v>
      </c>
      <c r="F37" s="10" t="s">
        <v>219</v>
      </c>
      <c r="G37" s="10" t="s">
        <v>219</v>
      </c>
      <c r="H37" s="22" t="s">
        <v>219</v>
      </c>
      <c r="I37" s="41" t="s">
        <v>219</v>
      </c>
      <c r="J37" s="10" t="s">
        <v>219</v>
      </c>
      <c r="K37" s="10" t="s">
        <v>219</v>
      </c>
      <c r="L37" s="22" t="s">
        <v>219</v>
      </c>
      <c r="M37" s="35">
        <v>24415</v>
      </c>
      <c r="N37" s="23">
        <v>26020</v>
      </c>
      <c r="O37" s="23">
        <v>98614</v>
      </c>
      <c r="P37" s="34">
        <f t="shared" si="0"/>
        <v>0.24758147930314153</v>
      </c>
      <c r="Q37" s="24">
        <f t="shared" si="1"/>
        <v>0.26385705883545946</v>
      </c>
      <c r="R37" s="34">
        <f t="shared" si="2"/>
        <v>0.48408843065331614</v>
      </c>
      <c r="S37" s="24">
        <f t="shared" si="4"/>
        <v>0.51591156934668381</v>
      </c>
      <c r="T37" s="23">
        <f t="shared" si="5"/>
        <v>48179</v>
      </c>
      <c r="U37" s="24">
        <f t="shared" si="3"/>
        <v>0.48856146186139898</v>
      </c>
      <c r="V37" s="2"/>
    </row>
    <row r="38" spans="1:22" ht="33.75" customHeight="1">
      <c r="A38" s="57" t="s">
        <v>70</v>
      </c>
      <c r="B38" s="58">
        <v>1877</v>
      </c>
      <c r="C38" s="58" t="s">
        <v>190</v>
      </c>
      <c r="D38" s="58" t="s">
        <v>186</v>
      </c>
      <c r="E38" s="41" t="s">
        <v>219</v>
      </c>
      <c r="F38" s="10" t="s">
        <v>219</v>
      </c>
      <c r="G38" s="10" t="s">
        <v>219</v>
      </c>
      <c r="H38" s="22" t="s">
        <v>219</v>
      </c>
      <c r="I38" s="41" t="s">
        <v>219</v>
      </c>
      <c r="J38" s="10" t="s">
        <v>219</v>
      </c>
      <c r="K38" s="10" t="s">
        <v>219</v>
      </c>
      <c r="L38" s="22" t="s">
        <v>219</v>
      </c>
      <c r="M38" s="35">
        <v>17324</v>
      </c>
      <c r="N38" s="23">
        <v>59176</v>
      </c>
      <c r="O38" s="23">
        <v>98614</v>
      </c>
      <c r="P38" s="34">
        <f t="shared" si="0"/>
        <v>0.17567485346908146</v>
      </c>
      <c r="Q38" s="24">
        <f t="shared" si="1"/>
        <v>0.60007706816476358</v>
      </c>
      <c r="R38" s="34">
        <f t="shared" si="2"/>
        <v>0.22645751633986927</v>
      </c>
      <c r="S38" s="24">
        <f t="shared" si="4"/>
        <v>0.77354248366013068</v>
      </c>
      <c r="T38" s="23">
        <f t="shared" si="5"/>
        <v>22114</v>
      </c>
      <c r="U38" s="24">
        <f t="shared" si="3"/>
        <v>0.2242480783661549</v>
      </c>
      <c r="V38" s="2"/>
    </row>
    <row r="39" spans="1:22" ht="33.75" customHeight="1">
      <c r="A39" s="57" t="s">
        <v>71</v>
      </c>
      <c r="B39" s="58">
        <v>1877</v>
      </c>
      <c r="C39" s="58" t="s">
        <v>189</v>
      </c>
      <c r="D39" s="58" t="s">
        <v>186</v>
      </c>
      <c r="E39" s="41" t="s">
        <v>219</v>
      </c>
      <c r="F39" s="10" t="s">
        <v>219</v>
      </c>
      <c r="G39" s="10" t="s">
        <v>219</v>
      </c>
      <c r="H39" s="22" t="s">
        <v>219</v>
      </c>
      <c r="I39" s="41" t="s">
        <v>219</v>
      </c>
      <c r="J39" s="10" t="s">
        <v>219</v>
      </c>
      <c r="K39" s="10" t="s">
        <v>219</v>
      </c>
      <c r="L39" s="22" t="s">
        <v>219</v>
      </c>
      <c r="M39" s="35">
        <v>36780</v>
      </c>
      <c r="N39" s="23">
        <v>16667</v>
      </c>
      <c r="O39" s="23">
        <v>98614</v>
      </c>
      <c r="P39" s="34">
        <f t="shared" si="0"/>
        <v>0.37296935526395847</v>
      </c>
      <c r="Q39" s="24">
        <f t="shared" si="1"/>
        <v>0.16901251343622609</v>
      </c>
      <c r="R39" s="34">
        <f t="shared" si="2"/>
        <v>0.68815836248994333</v>
      </c>
      <c r="S39" s="24">
        <f t="shared" si="4"/>
        <v>0.31184163751005667</v>
      </c>
      <c r="T39" s="23">
        <f t="shared" si="5"/>
        <v>45167</v>
      </c>
      <c r="U39" s="24">
        <f t="shared" si="3"/>
        <v>0.45801813129981545</v>
      </c>
      <c r="V39" s="2"/>
    </row>
    <row r="40" spans="1:22" ht="33" customHeight="1">
      <c r="A40" s="57" t="s">
        <v>22</v>
      </c>
      <c r="B40" s="58">
        <v>1879</v>
      </c>
      <c r="C40" s="58" t="s">
        <v>189</v>
      </c>
      <c r="D40" s="58">
        <v>1872</v>
      </c>
      <c r="E40" s="41" t="s">
        <v>219</v>
      </c>
      <c r="F40" s="10" t="s">
        <v>219</v>
      </c>
      <c r="G40" s="10" t="s">
        <v>219</v>
      </c>
      <c r="H40" s="22" t="s">
        <v>219</v>
      </c>
      <c r="I40" s="41" t="s">
        <v>219</v>
      </c>
      <c r="J40" s="10" t="s">
        <v>219</v>
      </c>
      <c r="K40" s="10" t="s">
        <v>219</v>
      </c>
      <c r="L40" s="22" t="s">
        <v>219</v>
      </c>
      <c r="M40" s="35">
        <v>54810</v>
      </c>
      <c r="N40" s="23">
        <v>1700</v>
      </c>
      <c r="O40" s="23">
        <v>99048</v>
      </c>
      <c r="P40" s="34">
        <f t="shared" si="0"/>
        <v>0.55336806396898475</v>
      </c>
      <c r="Q40" s="24">
        <f t="shared" si="1"/>
        <v>1.7163395525401824E-2</v>
      </c>
      <c r="R40" s="34">
        <f t="shared" si="2"/>
        <v>0.96991682887984432</v>
      </c>
      <c r="S40" s="24">
        <f t="shared" si="4"/>
        <v>3.0083171120155724E-2</v>
      </c>
      <c r="T40" s="23">
        <f t="shared" si="5"/>
        <v>42538</v>
      </c>
      <c r="U40" s="24">
        <f t="shared" si="3"/>
        <v>0.42946854050561345</v>
      </c>
      <c r="V40" s="2"/>
    </row>
    <row r="41" spans="1:22" ht="32.25" customHeight="1">
      <c r="A41" s="57" t="s">
        <v>72</v>
      </c>
      <c r="B41" s="58">
        <v>1881</v>
      </c>
      <c r="C41" s="58" t="s">
        <v>189</v>
      </c>
      <c r="D41" s="58" t="s">
        <v>186</v>
      </c>
      <c r="E41" s="41" t="s">
        <v>219</v>
      </c>
      <c r="F41" s="10" t="s">
        <v>219</v>
      </c>
      <c r="G41" s="10" t="s">
        <v>219</v>
      </c>
      <c r="H41" s="22" t="s">
        <v>219</v>
      </c>
      <c r="I41" s="41" t="s">
        <v>219</v>
      </c>
      <c r="J41" s="10" t="s">
        <v>219</v>
      </c>
      <c r="K41" s="10" t="s">
        <v>219</v>
      </c>
      <c r="L41" s="22" t="s">
        <v>219</v>
      </c>
      <c r="M41" s="35">
        <v>35019</v>
      </c>
      <c r="N41" s="23">
        <v>18320</v>
      </c>
      <c r="O41" s="23">
        <v>102193</v>
      </c>
      <c r="P41" s="34">
        <f t="shared" si="0"/>
        <v>0.34267513430469798</v>
      </c>
      <c r="Q41" s="24">
        <f t="shared" si="1"/>
        <v>0.17926863875216503</v>
      </c>
      <c r="R41" s="34">
        <f t="shared" si="2"/>
        <v>0.65653649299761896</v>
      </c>
      <c r="S41" s="24">
        <f t="shared" si="4"/>
        <v>0.34346350700238099</v>
      </c>
      <c r="T41" s="23">
        <f t="shared" si="5"/>
        <v>48854</v>
      </c>
      <c r="U41" s="24">
        <f t="shared" si="3"/>
        <v>0.47805622694313699</v>
      </c>
      <c r="V41" s="2"/>
    </row>
    <row r="42" spans="1:22" ht="21" customHeight="1">
      <c r="A42" s="57" t="s">
        <v>73</v>
      </c>
      <c r="B42" s="58">
        <v>1881</v>
      </c>
      <c r="C42" s="58" t="s">
        <v>190</v>
      </c>
      <c r="D42" s="58" t="s">
        <v>186</v>
      </c>
      <c r="E42" s="41" t="s">
        <v>219</v>
      </c>
      <c r="F42" s="10" t="s">
        <v>219</v>
      </c>
      <c r="G42" s="10" t="s">
        <v>219</v>
      </c>
      <c r="H42" s="22" t="s">
        <v>219</v>
      </c>
      <c r="I42" s="41" t="s">
        <v>219</v>
      </c>
      <c r="J42" s="10" t="s">
        <v>219</v>
      </c>
      <c r="K42" s="10" t="s">
        <v>219</v>
      </c>
      <c r="L42" s="22" t="s">
        <v>219</v>
      </c>
      <c r="M42" s="35" t="s">
        <v>219</v>
      </c>
      <c r="N42" s="23" t="s">
        <v>219</v>
      </c>
      <c r="O42" s="23">
        <v>102193</v>
      </c>
      <c r="P42" s="35" t="s">
        <v>219</v>
      </c>
      <c r="Q42" s="24" t="s">
        <v>219</v>
      </c>
      <c r="R42" s="35" t="s">
        <v>219</v>
      </c>
      <c r="S42" s="24" t="s">
        <v>219</v>
      </c>
      <c r="T42" s="23" t="s">
        <v>219</v>
      </c>
      <c r="U42" s="24" t="s">
        <v>219</v>
      </c>
      <c r="V42" s="2"/>
    </row>
    <row r="43" spans="1:22" ht="23.25" customHeight="1">
      <c r="A43" s="57" t="s">
        <v>74</v>
      </c>
      <c r="B43" s="58">
        <v>1881</v>
      </c>
      <c r="C43" s="58" t="s">
        <v>190</v>
      </c>
      <c r="D43" s="58" t="s">
        <v>186</v>
      </c>
      <c r="E43" s="41" t="s">
        <v>219</v>
      </c>
      <c r="F43" s="10" t="s">
        <v>219</v>
      </c>
      <c r="G43" s="10" t="s">
        <v>219</v>
      </c>
      <c r="H43" s="22" t="s">
        <v>219</v>
      </c>
      <c r="I43" s="41" t="s">
        <v>219</v>
      </c>
      <c r="J43" s="10" t="s">
        <v>219</v>
      </c>
      <c r="K43" s="10" t="s">
        <v>219</v>
      </c>
      <c r="L43" s="22" t="s">
        <v>219</v>
      </c>
      <c r="M43" s="35" t="s">
        <v>219</v>
      </c>
      <c r="N43" s="23" t="s">
        <v>219</v>
      </c>
      <c r="O43" s="23">
        <v>102193</v>
      </c>
      <c r="P43" s="35" t="s">
        <v>219</v>
      </c>
      <c r="Q43" s="24" t="s">
        <v>219</v>
      </c>
      <c r="R43" s="35" t="s">
        <v>219</v>
      </c>
      <c r="S43" s="24" t="s">
        <v>219</v>
      </c>
      <c r="T43" s="23" t="s">
        <v>219</v>
      </c>
      <c r="U43" s="24" t="s">
        <v>219</v>
      </c>
      <c r="V43" s="2"/>
    </row>
    <row r="44" spans="1:22" ht="24" customHeight="1">
      <c r="A44" s="57" t="s">
        <v>75</v>
      </c>
      <c r="B44" s="58">
        <v>1881</v>
      </c>
      <c r="C44" s="58" t="s">
        <v>189</v>
      </c>
      <c r="D44" s="58" t="s">
        <v>186</v>
      </c>
      <c r="E44" s="41" t="s">
        <v>219</v>
      </c>
      <c r="F44" s="10" t="s">
        <v>219</v>
      </c>
      <c r="G44" s="10" t="s">
        <v>219</v>
      </c>
      <c r="H44" s="22" t="s">
        <v>219</v>
      </c>
      <c r="I44" s="41" t="s">
        <v>219</v>
      </c>
      <c r="J44" s="10" t="s">
        <v>219</v>
      </c>
      <c r="K44" s="10" t="s">
        <v>219</v>
      </c>
      <c r="L44" s="22" t="s">
        <v>219</v>
      </c>
      <c r="M44" s="35">
        <v>56491</v>
      </c>
      <c r="N44" s="23">
        <v>8369</v>
      </c>
      <c r="O44" s="23">
        <v>102193</v>
      </c>
      <c r="P44" s="34">
        <f t="shared" ref="P44:P75" si="6">M44/O44</f>
        <v>0.55278737291203894</v>
      </c>
      <c r="Q44" s="24">
        <f t="shared" si="1"/>
        <v>8.1894063194152239E-2</v>
      </c>
      <c r="R44" s="34">
        <f t="shared" ref="R44:R75" si="7">M44/(M44+N44)</f>
        <v>0.87096823928461298</v>
      </c>
      <c r="S44" s="24">
        <f t="shared" si="4"/>
        <v>0.12903176071538699</v>
      </c>
      <c r="T44" s="23">
        <f t="shared" si="5"/>
        <v>37333</v>
      </c>
      <c r="U44" s="24">
        <f t="shared" ref="U44:U75" si="8">(O44-(M44+N44))/O44</f>
        <v>0.36531856389380879</v>
      </c>
      <c r="V44" s="2"/>
    </row>
    <row r="45" spans="1:22" ht="36.75" customHeight="1">
      <c r="A45" s="57" t="s">
        <v>76</v>
      </c>
      <c r="B45" s="58">
        <v>1881</v>
      </c>
      <c r="C45" s="58" t="s">
        <v>189</v>
      </c>
      <c r="D45" s="58" t="s">
        <v>186</v>
      </c>
      <c r="E45" s="41" t="s">
        <v>219</v>
      </c>
      <c r="F45" s="10" t="s">
        <v>219</v>
      </c>
      <c r="G45" s="10" t="s">
        <v>219</v>
      </c>
      <c r="H45" s="22" t="s">
        <v>219</v>
      </c>
      <c r="I45" s="41" t="s">
        <v>219</v>
      </c>
      <c r="J45" s="10" t="s">
        <v>219</v>
      </c>
      <c r="K45" s="10" t="s">
        <v>219</v>
      </c>
      <c r="L45" s="22" t="s">
        <v>219</v>
      </c>
      <c r="M45" s="35">
        <v>51903</v>
      </c>
      <c r="N45" s="23">
        <v>8440</v>
      </c>
      <c r="O45" s="23">
        <v>102193</v>
      </c>
      <c r="P45" s="34">
        <f t="shared" si="6"/>
        <v>0.50789192997563437</v>
      </c>
      <c r="Q45" s="24">
        <f t="shared" si="1"/>
        <v>8.2588827023377331E-2</v>
      </c>
      <c r="R45" s="34">
        <f t="shared" si="7"/>
        <v>0.86013290688232269</v>
      </c>
      <c r="S45" s="24">
        <f t="shared" si="4"/>
        <v>0.13986709311767728</v>
      </c>
      <c r="T45" s="23">
        <f t="shared" si="5"/>
        <v>41850</v>
      </c>
      <c r="U45" s="24">
        <f t="shared" si="8"/>
        <v>0.40951924300098835</v>
      </c>
      <c r="V45" s="2"/>
    </row>
    <row r="46" spans="1:22" ht="37.5" customHeight="1">
      <c r="A46" s="57" t="s">
        <v>77</v>
      </c>
      <c r="B46" s="58">
        <v>1883</v>
      </c>
      <c r="C46" s="58" t="s">
        <v>189</v>
      </c>
      <c r="D46" s="58" t="s">
        <v>186</v>
      </c>
      <c r="E46" s="41" t="s">
        <v>219</v>
      </c>
      <c r="F46" s="10" t="s">
        <v>219</v>
      </c>
      <c r="G46" s="10" t="s">
        <v>219</v>
      </c>
      <c r="H46" s="22" t="s">
        <v>219</v>
      </c>
      <c r="I46" s="41" t="s">
        <v>219</v>
      </c>
      <c r="J46" s="10" t="s">
        <v>219</v>
      </c>
      <c r="K46" s="10" t="s">
        <v>219</v>
      </c>
      <c r="L46" s="22" t="s">
        <v>219</v>
      </c>
      <c r="M46" s="35">
        <v>74375</v>
      </c>
      <c r="N46" s="23">
        <v>24359</v>
      </c>
      <c r="O46" s="23">
        <v>130713</v>
      </c>
      <c r="P46" s="34">
        <f t="shared" si="6"/>
        <v>0.56899466770711404</v>
      </c>
      <c r="Q46" s="24">
        <f t="shared" si="1"/>
        <v>0.186354838462892</v>
      </c>
      <c r="R46" s="34">
        <f t="shared" si="7"/>
        <v>0.75328660846314344</v>
      </c>
      <c r="S46" s="24">
        <f t="shared" si="4"/>
        <v>0.24671339153685659</v>
      </c>
      <c r="T46" s="23">
        <f t="shared" si="5"/>
        <v>31979</v>
      </c>
      <c r="U46" s="24">
        <f t="shared" si="8"/>
        <v>0.24465049382999396</v>
      </c>
      <c r="V46" s="2"/>
    </row>
    <row r="47" spans="1:22" ht="34.5" customHeight="1">
      <c r="A47" s="57" t="s">
        <v>78</v>
      </c>
      <c r="B47" s="58">
        <v>1883</v>
      </c>
      <c r="C47" s="58" t="s">
        <v>189</v>
      </c>
      <c r="D47" s="58" t="s">
        <v>186</v>
      </c>
      <c r="E47" s="41" t="s">
        <v>219</v>
      </c>
      <c r="F47" s="10" t="s">
        <v>219</v>
      </c>
      <c r="G47" s="10" t="s">
        <v>219</v>
      </c>
      <c r="H47" s="22" t="s">
        <v>219</v>
      </c>
      <c r="I47" s="41" t="s">
        <v>219</v>
      </c>
      <c r="J47" s="10" t="s">
        <v>219</v>
      </c>
      <c r="K47" s="10" t="s">
        <v>219</v>
      </c>
      <c r="L47" s="22" t="s">
        <v>219</v>
      </c>
      <c r="M47" s="35">
        <v>75782</v>
      </c>
      <c r="N47" s="23">
        <v>24082</v>
      </c>
      <c r="O47" s="23">
        <v>130713</v>
      </c>
      <c r="P47" s="34">
        <f t="shared" si="6"/>
        <v>0.57975870800914986</v>
      </c>
      <c r="Q47" s="24">
        <f t="shared" si="1"/>
        <v>0.18423569193576766</v>
      </c>
      <c r="R47" s="34">
        <f t="shared" si="7"/>
        <v>0.75885203877273089</v>
      </c>
      <c r="S47" s="24">
        <f t="shared" si="4"/>
        <v>0.24114796122726909</v>
      </c>
      <c r="T47" s="23">
        <f t="shared" si="5"/>
        <v>30849</v>
      </c>
      <c r="U47" s="24">
        <f t="shared" si="8"/>
        <v>0.2360056000550825</v>
      </c>
      <c r="V47" s="2"/>
    </row>
    <row r="48" spans="1:22" ht="33" customHeight="1">
      <c r="A48" s="57" t="s">
        <v>79</v>
      </c>
      <c r="B48" s="58">
        <v>1883</v>
      </c>
      <c r="C48" s="58" t="s">
        <v>189</v>
      </c>
      <c r="D48" s="58" t="s">
        <v>186</v>
      </c>
      <c r="E48" s="41" t="s">
        <v>219</v>
      </c>
      <c r="F48" s="10" t="s">
        <v>219</v>
      </c>
      <c r="G48" s="10" t="s">
        <v>219</v>
      </c>
      <c r="H48" s="22" t="s">
        <v>219</v>
      </c>
      <c r="I48" s="41" t="s">
        <v>219</v>
      </c>
      <c r="J48" s="10" t="s">
        <v>219</v>
      </c>
      <c r="K48" s="10" t="s">
        <v>219</v>
      </c>
      <c r="L48" s="22" t="s">
        <v>219</v>
      </c>
      <c r="M48" s="35">
        <v>73565</v>
      </c>
      <c r="N48" s="23">
        <v>24016</v>
      </c>
      <c r="O48" s="23">
        <v>130713</v>
      </c>
      <c r="P48" s="34">
        <f t="shared" si="6"/>
        <v>0.56279788544368192</v>
      </c>
      <c r="Q48" s="24">
        <f t="shared" si="1"/>
        <v>0.18373076893652507</v>
      </c>
      <c r="R48" s="34">
        <f t="shared" si="7"/>
        <v>0.75388651479283875</v>
      </c>
      <c r="S48" s="24">
        <f t="shared" si="4"/>
        <v>0.24611348520716123</v>
      </c>
      <c r="T48" s="23">
        <f t="shared" si="5"/>
        <v>33132</v>
      </c>
      <c r="U48" s="24">
        <f t="shared" si="8"/>
        <v>0.25347134561979301</v>
      </c>
      <c r="V48" s="2"/>
    </row>
    <row r="49" spans="1:22" ht="35.25" customHeight="1">
      <c r="A49" s="57" t="s">
        <v>125</v>
      </c>
      <c r="B49" s="58">
        <v>1883</v>
      </c>
      <c r="C49" s="58" t="s">
        <v>189</v>
      </c>
      <c r="D49" s="58" t="s">
        <v>186</v>
      </c>
      <c r="E49" s="41" t="s">
        <v>219</v>
      </c>
      <c r="F49" s="10" t="s">
        <v>219</v>
      </c>
      <c r="G49" s="10" t="s">
        <v>219</v>
      </c>
      <c r="H49" s="22" t="s">
        <v>219</v>
      </c>
      <c r="I49" s="41" t="s">
        <v>219</v>
      </c>
      <c r="J49" s="10" t="s">
        <v>219</v>
      </c>
      <c r="K49" s="10" t="s">
        <v>219</v>
      </c>
      <c r="L49" s="22" t="s">
        <v>219</v>
      </c>
      <c r="M49" s="35">
        <v>73565</v>
      </c>
      <c r="N49" s="23">
        <v>24016</v>
      </c>
      <c r="O49" s="23">
        <v>130713</v>
      </c>
      <c r="P49" s="34">
        <f t="shared" si="6"/>
        <v>0.56279788544368192</v>
      </c>
      <c r="Q49" s="24">
        <f t="shared" si="1"/>
        <v>0.18373076893652507</v>
      </c>
      <c r="R49" s="34">
        <f t="shared" si="7"/>
        <v>0.75388651479283875</v>
      </c>
      <c r="S49" s="24">
        <f t="shared" si="4"/>
        <v>0.24611348520716123</v>
      </c>
      <c r="T49" s="23">
        <f t="shared" si="5"/>
        <v>33132</v>
      </c>
      <c r="U49" s="24">
        <f t="shared" si="8"/>
        <v>0.25347134561979301</v>
      </c>
      <c r="V49" s="2"/>
    </row>
    <row r="50" spans="1:22" ht="20.25" customHeight="1">
      <c r="A50" s="57" t="s">
        <v>34</v>
      </c>
      <c r="B50" s="58">
        <v>1883</v>
      </c>
      <c r="C50" s="58" t="s">
        <v>189</v>
      </c>
      <c r="D50" s="58" t="s">
        <v>186</v>
      </c>
      <c r="E50" s="41" t="s">
        <v>219</v>
      </c>
      <c r="F50" s="10" t="s">
        <v>219</v>
      </c>
      <c r="G50" s="10" t="s">
        <v>219</v>
      </c>
      <c r="H50" s="22" t="s">
        <v>219</v>
      </c>
      <c r="I50" s="41" t="s">
        <v>219</v>
      </c>
      <c r="J50" s="10" t="s">
        <v>219</v>
      </c>
      <c r="K50" s="10" t="s">
        <v>219</v>
      </c>
      <c r="L50" s="22" t="s">
        <v>219</v>
      </c>
      <c r="M50" s="35">
        <v>73565</v>
      </c>
      <c r="N50" s="23">
        <v>24016</v>
      </c>
      <c r="O50" s="23">
        <v>130713</v>
      </c>
      <c r="P50" s="34">
        <f t="shared" si="6"/>
        <v>0.56279788544368192</v>
      </c>
      <c r="Q50" s="24">
        <f t="shared" si="1"/>
        <v>0.18373076893652507</v>
      </c>
      <c r="R50" s="34">
        <f t="shared" si="7"/>
        <v>0.75388651479283875</v>
      </c>
      <c r="S50" s="24">
        <f t="shared" si="4"/>
        <v>0.24611348520716123</v>
      </c>
      <c r="T50" s="23">
        <f t="shared" si="5"/>
        <v>33132</v>
      </c>
      <c r="U50" s="24">
        <f t="shared" si="8"/>
        <v>0.25347134561979301</v>
      </c>
      <c r="V50" s="2"/>
    </row>
    <row r="51" spans="1:22" ht="36" customHeight="1">
      <c r="A51" s="57" t="s">
        <v>124</v>
      </c>
      <c r="B51" s="58">
        <v>1886</v>
      </c>
      <c r="C51" s="58" t="s">
        <v>189</v>
      </c>
      <c r="D51" s="58" t="s">
        <v>186</v>
      </c>
      <c r="E51" s="41" t="s">
        <v>219</v>
      </c>
      <c r="F51" s="10" t="s">
        <v>219</v>
      </c>
      <c r="G51" s="10" t="s">
        <v>219</v>
      </c>
      <c r="H51" s="22" t="s">
        <v>219</v>
      </c>
      <c r="I51" s="41" t="s">
        <v>219</v>
      </c>
      <c r="J51" s="10" t="s">
        <v>219</v>
      </c>
      <c r="K51" s="10" t="s">
        <v>219</v>
      </c>
      <c r="L51" s="22" t="s">
        <v>219</v>
      </c>
      <c r="M51" s="35">
        <v>131533</v>
      </c>
      <c r="N51" s="23">
        <v>17914</v>
      </c>
      <c r="O51" s="23">
        <v>220558</v>
      </c>
      <c r="P51" s="34">
        <f t="shared" si="6"/>
        <v>0.5963646750514604</v>
      </c>
      <c r="Q51" s="24">
        <f t="shared" si="1"/>
        <v>8.1221266061534833E-2</v>
      </c>
      <c r="R51" s="34">
        <f t="shared" si="7"/>
        <v>0.88013141782705573</v>
      </c>
      <c r="S51" s="24">
        <f t="shared" si="4"/>
        <v>0.11986858217294426</v>
      </c>
      <c r="T51" s="23">
        <f t="shared" si="5"/>
        <v>71111</v>
      </c>
      <c r="U51" s="24">
        <f t="shared" si="8"/>
        <v>0.32241405888700481</v>
      </c>
      <c r="V51" s="2"/>
    </row>
    <row r="52" spans="1:22" ht="32.25" customHeight="1">
      <c r="A52" s="57" t="s">
        <v>126</v>
      </c>
      <c r="B52" s="58">
        <v>1888</v>
      </c>
      <c r="C52" s="58" t="s">
        <v>189</v>
      </c>
      <c r="D52" s="58" t="s">
        <v>186</v>
      </c>
      <c r="E52" s="41" t="s">
        <v>219</v>
      </c>
      <c r="F52" s="10" t="s">
        <v>219</v>
      </c>
      <c r="G52" s="10" t="s">
        <v>219</v>
      </c>
      <c r="H52" s="22" t="s">
        <v>219</v>
      </c>
      <c r="I52" s="41" t="s">
        <v>219</v>
      </c>
      <c r="J52" s="10" t="s">
        <v>219</v>
      </c>
      <c r="K52" s="10" t="s">
        <v>219</v>
      </c>
      <c r="L52" s="22" t="s">
        <v>219</v>
      </c>
      <c r="M52" s="35">
        <v>194932</v>
      </c>
      <c r="N52" s="23">
        <v>13064</v>
      </c>
      <c r="O52" s="23">
        <v>261632</v>
      </c>
      <c r="P52" s="34">
        <f t="shared" si="6"/>
        <v>0.74506176614481412</v>
      </c>
      <c r="Q52" s="24">
        <f t="shared" si="1"/>
        <v>4.9932729941291588E-2</v>
      </c>
      <c r="R52" s="34">
        <f t="shared" si="7"/>
        <v>0.93719109982884286</v>
      </c>
      <c r="S52" s="24">
        <f t="shared" si="4"/>
        <v>6.2808900171157131E-2</v>
      </c>
      <c r="T52" s="23">
        <f t="shared" si="5"/>
        <v>53636</v>
      </c>
      <c r="U52" s="24">
        <f t="shared" si="8"/>
        <v>0.20500550391389433</v>
      </c>
      <c r="V52" s="2"/>
    </row>
    <row r="53" spans="1:22" ht="40.5" customHeight="1">
      <c r="A53" s="57" t="s">
        <v>35</v>
      </c>
      <c r="B53" s="58">
        <v>1888</v>
      </c>
      <c r="C53" s="58" t="s">
        <v>189</v>
      </c>
      <c r="D53" s="58" t="s">
        <v>186</v>
      </c>
      <c r="E53" s="41" t="s">
        <v>219</v>
      </c>
      <c r="F53" s="10" t="s">
        <v>219</v>
      </c>
      <c r="G53" s="10" t="s">
        <v>219</v>
      </c>
      <c r="H53" s="22" t="s">
        <v>219</v>
      </c>
      <c r="I53" s="41" t="s">
        <v>219</v>
      </c>
      <c r="J53" s="10" t="s">
        <v>219</v>
      </c>
      <c r="K53" s="10" t="s">
        <v>219</v>
      </c>
      <c r="L53" s="22" t="s">
        <v>219</v>
      </c>
      <c r="M53" s="35">
        <v>153908</v>
      </c>
      <c r="N53" s="23">
        <v>48649</v>
      </c>
      <c r="O53" s="23">
        <v>261632</v>
      </c>
      <c r="P53" s="34">
        <f t="shared" si="6"/>
        <v>0.58826137475538165</v>
      </c>
      <c r="Q53" s="24">
        <f t="shared" si="1"/>
        <v>0.18594437989236789</v>
      </c>
      <c r="R53" s="34">
        <f t="shared" si="7"/>
        <v>0.75982562932902842</v>
      </c>
      <c r="S53" s="24">
        <f t="shared" si="4"/>
        <v>0.24017437067097164</v>
      </c>
      <c r="T53" s="23">
        <f t="shared" si="5"/>
        <v>59075</v>
      </c>
      <c r="U53" s="24">
        <f t="shared" si="8"/>
        <v>0.22579424535225048</v>
      </c>
      <c r="V53" s="2"/>
    </row>
    <row r="54" spans="1:22" ht="27" customHeight="1">
      <c r="A54" s="57" t="s">
        <v>36</v>
      </c>
      <c r="B54" s="58">
        <v>1888</v>
      </c>
      <c r="C54" s="58" t="s">
        <v>189</v>
      </c>
      <c r="D54" s="58" t="s">
        <v>186</v>
      </c>
      <c r="E54" s="41" t="s">
        <v>219</v>
      </c>
      <c r="F54" s="10" t="s">
        <v>219</v>
      </c>
      <c r="G54" s="10" t="s">
        <v>219</v>
      </c>
      <c r="H54" s="22" t="s">
        <v>219</v>
      </c>
      <c r="I54" s="41" t="s">
        <v>219</v>
      </c>
      <c r="J54" s="10" t="s">
        <v>219</v>
      </c>
      <c r="K54" s="10" t="s">
        <v>219</v>
      </c>
      <c r="L54" s="22" t="s">
        <v>219</v>
      </c>
      <c r="M54" s="35">
        <v>150003</v>
      </c>
      <c r="N54" s="23">
        <v>52946</v>
      </c>
      <c r="O54" s="23">
        <v>261632</v>
      </c>
      <c r="P54" s="34">
        <f t="shared" si="6"/>
        <v>0.57333583047945202</v>
      </c>
      <c r="Q54" s="24">
        <f t="shared" si="1"/>
        <v>0.20236821183953033</v>
      </c>
      <c r="R54" s="34">
        <f t="shared" si="7"/>
        <v>0.73911672390600591</v>
      </c>
      <c r="S54" s="24">
        <f t="shared" si="4"/>
        <v>0.26088327609399403</v>
      </c>
      <c r="T54" s="23">
        <f t="shared" si="5"/>
        <v>58683</v>
      </c>
      <c r="U54" s="24">
        <f t="shared" si="8"/>
        <v>0.22429595768101762</v>
      </c>
      <c r="V54" s="2"/>
    </row>
    <row r="55" spans="1:22" ht="26.25" customHeight="1">
      <c r="A55" s="57" t="s">
        <v>37</v>
      </c>
      <c r="B55" s="58">
        <v>1890</v>
      </c>
      <c r="C55" s="58" t="s">
        <v>189</v>
      </c>
      <c r="D55" s="58" t="s">
        <v>186</v>
      </c>
      <c r="E55" s="41" t="s">
        <v>219</v>
      </c>
      <c r="F55" s="10" t="s">
        <v>219</v>
      </c>
      <c r="G55" s="10" t="s">
        <v>219</v>
      </c>
      <c r="H55" s="22" t="s">
        <v>219</v>
      </c>
      <c r="I55" s="41" t="s">
        <v>219</v>
      </c>
      <c r="J55" s="10" t="s">
        <v>219</v>
      </c>
      <c r="K55" s="10" t="s">
        <v>219</v>
      </c>
      <c r="L55" s="22" t="s">
        <v>219</v>
      </c>
      <c r="M55" s="35">
        <v>66929</v>
      </c>
      <c r="N55" s="23">
        <v>41341</v>
      </c>
      <c r="O55" s="23">
        <v>240892</v>
      </c>
      <c r="P55" s="34">
        <f t="shared" si="6"/>
        <v>0.27783820135164305</v>
      </c>
      <c r="Q55" s="24">
        <f t="shared" si="1"/>
        <v>0.17161632598840976</v>
      </c>
      <c r="R55" s="34">
        <f t="shared" si="7"/>
        <v>0.61816754410270625</v>
      </c>
      <c r="S55" s="24">
        <f t="shared" si="4"/>
        <v>0.38183245589729381</v>
      </c>
      <c r="T55" s="23">
        <f t="shared" si="5"/>
        <v>132622</v>
      </c>
      <c r="U55" s="24">
        <f t="shared" si="8"/>
        <v>0.55054547265994724</v>
      </c>
      <c r="V55" s="2"/>
    </row>
    <row r="56" spans="1:22" ht="30" customHeight="1">
      <c r="A56" s="57" t="s">
        <v>1</v>
      </c>
      <c r="B56" s="58">
        <v>1892</v>
      </c>
      <c r="C56" s="58" t="s">
        <v>189</v>
      </c>
      <c r="D56" s="58" t="s">
        <v>186</v>
      </c>
      <c r="E56" s="41" t="s">
        <v>219</v>
      </c>
      <c r="F56" s="10" t="s">
        <v>219</v>
      </c>
      <c r="G56" s="10" t="s">
        <v>219</v>
      </c>
      <c r="H56" s="22" t="s">
        <v>219</v>
      </c>
      <c r="I56" s="41" t="s">
        <v>219</v>
      </c>
      <c r="J56" s="10" t="s">
        <v>219</v>
      </c>
      <c r="K56" s="10" t="s">
        <v>219</v>
      </c>
      <c r="L56" s="22" t="s">
        <v>219</v>
      </c>
      <c r="M56" s="35">
        <v>77614</v>
      </c>
      <c r="N56" s="23">
        <v>19583</v>
      </c>
      <c r="O56" s="23">
        <v>255921</v>
      </c>
      <c r="P56" s="34">
        <f t="shared" si="6"/>
        <v>0.30327327573743462</v>
      </c>
      <c r="Q56" s="24">
        <f t="shared" si="1"/>
        <v>7.651970725341023E-2</v>
      </c>
      <c r="R56" s="34">
        <f t="shared" si="7"/>
        <v>0.79852258814572463</v>
      </c>
      <c r="S56" s="24">
        <f t="shared" si="4"/>
        <v>0.20147741185427534</v>
      </c>
      <c r="T56" s="23">
        <f t="shared" si="5"/>
        <v>158724</v>
      </c>
      <c r="U56" s="24">
        <f t="shared" si="8"/>
        <v>0.62020701700915515</v>
      </c>
      <c r="V56" s="2"/>
    </row>
    <row r="57" spans="1:22" ht="32.25" customHeight="1">
      <c r="A57" s="57" t="s">
        <v>2</v>
      </c>
      <c r="B57" s="58">
        <v>1892</v>
      </c>
      <c r="C57" s="58" t="s">
        <v>190</v>
      </c>
      <c r="D57" s="58" t="s">
        <v>186</v>
      </c>
      <c r="E57" s="41" t="s">
        <v>219</v>
      </c>
      <c r="F57" s="10" t="s">
        <v>219</v>
      </c>
      <c r="G57" s="10" t="s">
        <v>219</v>
      </c>
      <c r="H57" s="22" t="s">
        <v>219</v>
      </c>
      <c r="I57" s="41" t="s">
        <v>219</v>
      </c>
      <c r="J57" s="10" t="s">
        <v>219</v>
      </c>
      <c r="K57" s="10" t="s">
        <v>219</v>
      </c>
      <c r="L57" s="22" t="s">
        <v>219</v>
      </c>
      <c r="M57" s="35">
        <v>53372</v>
      </c>
      <c r="N57" s="23">
        <v>82910</v>
      </c>
      <c r="O57" s="23">
        <v>255921</v>
      </c>
      <c r="P57" s="34">
        <f t="shared" si="6"/>
        <v>0.20854873183521477</v>
      </c>
      <c r="Q57" s="24">
        <f t="shared" si="1"/>
        <v>0.32396716174131862</v>
      </c>
      <c r="R57" s="34">
        <f t="shared" si="7"/>
        <v>0.39162912196768468</v>
      </c>
      <c r="S57" s="24">
        <f t="shared" si="4"/>
        <v>0.60837087803231538</v>
      </c>
      <c r="T57" s="23">
        <f t="shared" si="5"/>
        <v>119639</v>
      </c>
      <c r="U57" s="24">
        <f t="shared" si="8"/>
        <v>0.46748410642346661</v>
      </c>
      <c r="V57" s="2"/>
    </row>
    <row r="58" spans="1:22" ht="23.25" customHeight="1">
      <c r="A58" s="57" t="s">
        <v>3</v>
      </c>
      <c r="B58" s="58">
        <v>1894</v>
      </c>
      <c r="C58" s="58" t="s">
        <v>189</v>
      </c>
      <c r="D58" s="58" t="s">
        <v>186</v>
      </c>
      <c r="E58" s="42" t="s">
        <v>199</v>
      </c>
      <c r="F58" s="25">
        <v>67</v>
      </c>
      <c r="G58" s="25">
        <v>16</v>
      </c>
      <c r="H58" s="39">
        <f>(F58/114)</f>
        <v>0.58771929824561409</v>
      </c>
      <c r="I58" s="42" t="s">
        <v>200</v>
      </c>
      <c r="J58" s="25">
        <v>34</v>
      </c>
      <c r="K58" s="25">
        <v>8</v>
      </c>
      <c r="L58" s="26">
        <f>(J58/54)</f>
        <v>0.62962962962962965</v>
      </c>
      <c r="M58" s="35">
        <v>108332</v>
      </c>
      <c r="N58" s="23">
        <v>41242</v>
      </c>
      <c r="O58" s="23">
        <v>296249</v>
      </c>
      <c r="P58" s="34">
        <f t="shared" si="6"/>
        <v>0.36567887148986156</v>
      </c>
      <c r="Q58" s="24">
        <f t="shared" si="1"/>
        <v>0.13921397203028532</v>
      </c>
      <c r="R58" s="34">
        <f t="shared" si="7"/>
        <v>0.72427026087421609</v>
      </c>
      <c r="S58" s="24">
        <f t="shared" si="4"/>
        <v>0.27572973912578391</v>
      </c>
      <c r="T58" s="23">
        <f t="shared" si="5"/>
        <v>146675</v>
      </c>
      <c r="U58" s="24">
        <f t="shared" si="8"/>
        <v>0.49510715647985309</v>
      </c>
      <c r="V58" s="2"/>
    </row>
    <row r="59" spans="1:22" ht="35.25" customHeight="1">
      <c r="A59" s="57" t="s">
        <v>4</v>
      </c>
      <c r="B59" s="58">
        <v>1896</v>
      </c>
      <c r="C59" s="58" t="s">
        <v>189</v>
      </c>
      <c r="D59" s="58" t="s">
        <v>186</v>
      </c>
      <c r="E59" s="42" t="s">
        <v>201</v>
      </c>
      <c r="F59" s="25">
        <v>62</v>
      </c>
      <c r="G59" s="25">
        <v>1</v>
      </c>
      <c r="H59" s="39">
        <f t="shared" ref="H59:H68" si="9">(F59/114)</f>
        <v>0.54385964912280704</v>
      </c>
      <c r="I59" s="42" t="s">
        <v>202</v>
      </c>
      <c r="J59" s="25">
        <v>30</v>
      </c>
      <c r="K59" s="25">
        <v>3</v>
      </c>
      <c r="L59" s="26">
        <f t="shared" ref="L59:L68" si="10">(J59/54)</f>
        <v>0.55555555555555558</v>
      </c>
      <c r="M59" s="35">
        <v>130354</v>
      </c>
      <c r="N59" s="23">
        <v>45097</v>
      </c>
      <c r="O59" s="23">
        <v>337229</v>
      </c>
      <c r="P59" s="34">
        <f t="shared" si="6"/>
        <v>0.38654445495494161</v>
      </c>
      <c r="Q59" s="24">
        <f t="shared" si="1"/>
        <v>0.13372811946778004</v>
      </c>
      <c r="R59" s="34">
        <f t="shared" si="7"/>
        <v>0.74296527235524445</v>
      </c>
      <c r="S59" s="24">
        <f t="shared" si="4"/>
        <v>0.25703472764475549</v>
      </c>
      <c r="T59" s="23">
        <f t="shared" si="5"/>
        <v>161778</v>
      </c>
      <c r="U59" s="24">
        <f t="shared" si="8"/>
        <v>0.47972742557727832</v>
      </c>
      <c r="V59" s="2"/>
    </row>
    <row r="60" spans="1:22" ht="24.75" customHeight="1">
      <c r="A60" s="57" t="s">
        <v>5</v>
      </c>
      <c r="B60" s="58">
        <v>1896</v>
      </c>
      <c r="C60" s="58" t="s">
        <v>189</v>
      </c>
      <c r="D60" s="58" t="s">
        <v>186</v>
      </c>
      <c r="E60" s="42" t="s">
        <v>203</v>
      </c>
      <c r="F60" s="25">
        <v>72</v>
      </c>
      <c r="G60" s="25">
        <v>0</v>
      </c>
      <c r="H60" s="39">
        <f t="shared" si="9"/>
        <v>0.63157894736842102</v>
      </c>
      <c r="I60" s="42" t="s">
        <v>203</v>
      </c>
      <c r="J60" s="25">
        <v>36</v>
      </c>
      <c r="K60" s="25">
        <v>3</v>
      </c>
      <c r="L60" s="26">
        <f t="shared" si="10"/>
        <v>0.66666666666666663</v>
      </c>
      <c r="M60" s="35">
        <v>97980</v>
      </c>
      <c r="N60" s="23">
        <v>52454</v>
      </c>
      <c r="O60" s="23">
        <v>337229</v>
      </c>
      <c r="P60" s="34">
        <f t="shared" si="6"/>
        <v>0.29054440750943722</v>
      </c>
      <c r="Q60" s="24">
        <f t="shared" si="1"/>
        <v>0.15554415545519512</v>
      </c>
      <c r="R60" s="34">
        <f t="shared" si="7"/>
        <v>0.65131552707499629</v>
      </c>
      <c r="S60" s="24">
        <f t="shared" si="4"/>
        <v>0.34868447292500365</v>
      </c>
      <c r="T60" s="23">
        <f t="shared" si="5"/>
        <v>186795</v>
      </c>
      <c r="U60" s="24">
        <f t="shared" si="8"/>
        <v>0.5539114370353676</v>
      </c>
      <c r="V60" s="2"/>
    </row>
    <row r="61" spans="1:22" ht="19.5" customHeight="1">
      <c r="A61" s="57" t="s">
        <v>6</v>
      </c>
      <c r="B61" s="58">
        <v>1896</v>
      </c>
      <c r="C61" s="58" t="s">
        <v>189</v>
      </c>
      <c r="D61" s="58" t="s">
        <v>186</v>
      </c>
      <c r="E61" s="42" t="s">
        <v>204</v>
      </c>
      <c r="F61" s="25">
        <v>65</v>
      </c>
      <c r="G61" s="25">
        <v>29</v>
      </c>
      <c r="H61" s="39">
        <f t="shared" si="9"/>
        <v>0.57017543859649122</v>
      </c>
      <c r="I61" s="42" t="s">
        <v>205</v>
      </c>
      <c r="J61" s="25">
        <v>46</v>
      </c>
      <c r="K61" s="25">
        <v>1</v>
      </c>
      <c r="L61" s="26">
        <f t="shared" si="10"/>
        <v>0.85185185185185186</v>
      </c>
      <c r="M61" s="35">
        <v>107086</v>
      </c>
      <c r="N61" s="23">
        <v>58312</v>
      </c>
      <c r="O61" s="23">
        <v>337229</v>
      </c>
      <c r="P61" s="34">
        <f t="shared" si="6"/>
        <v>0.31754683019550511</v>
      </c>
      <c r="Q61" s="24">
        <f t="shared" si="1"/>
        <v>0.17291514075005412</v>
      </c>
      <c r="R61" s="34">
        <f t="shared" si="7"/>
        <v>0.64744434636452675</v>
      </c>
      <c r="S61" s="24">
        <f t="shared" si="4"/>
        <v>0.3525556536354732</v>
      </c>
      <c r="T61" s="23">
        <f t="shared" si="5"/>
        <v>171831</v>
      </c>
      <c r="U61" s="24">
        <f t="shared" si="8"/>
        <v>0.50953802905444079</v>
      </c>
      <c r="V61" s="2"/>
    </row>
    <row r="62" spans="1:22" ht="36.75" customHeight="1">
      <c r="A62" s="57" t="s">
        <v>7</v>
      </c>
      <c r="B62" s="58">
        <v>1896</v>
      </c>
      <c r="C62" s="58" t="s">
        <v>189</v>
      </c>
      <c r="D62" s="58" t="s">
        <v>186</v>
      </c>
      <c r="E62" s="42" t="s">
        <v>206</v>
      </c>
      <c r="F62" s="25">
        <v>72</v>
      </c>
      <c r="G62" s="25">
        <v>0</v>
      </c>
      <c r="H62" s="39">
        <f t="shared" si="9"/>
        <v>0.63157894736842102</v>
      </c>
      <c r="I62" s="42" t="s">
        <v>207</v>
      </c>
      <c r="J62" s="25">
        <v>36</v>
      </c>
      <c r="K62" s="25">
        <v>0</v>
      </c>
      <c r="L62" s="26">
        <f t="shared" si="10"/>
        <v>0.66666666666666663</v>
      </c>
      <c r="M62" s="35">
        <v>101188</v>
      </c>
      <c r="N62" s="23">
        <v>56839</v>
      </c>
      <c r="O62" s="23">
        <v>337229</v>
      </c>
      <c r="P62" s="34">
        <f t="shared" si="6"/>
        <v>0.30005723113967064</v>
      </c>
      <c r="Q62" s="24">
        <f t="shared" si="1"/>
        <v>0.16854718900213209</v>
      </c>
      <c r="R62" s="34">
        <f t="shared" si="7"/>
        <v>0.64032095781100695</v>
      </c>
      <c r="S62" s="24">
        <f t="shared" si="4"/>
        <v>0.35967904218899305</v>
      </c>
      <c r="T62" s="23">
        <f t="shared" si="5"/>
        <v>179202</v>
      </c>
      <c r="U62" s="24">
        <f t="shared" si="8"/>
        <v>0.5313955798581973</v>
      </c>
      <c r="V62" s="2"/>
    </row>
    <row r="63" spans="1:22" ht="33.75" customHeight="1">
      <c r="A63" s="57" t="s">
        <v>8</v>
      </c>
      <c r="B63" s="58">
        <v>1896</v>
      </c>
      <c r="C63" s="58" t="s">
        <v>189</v>
      </c>
      <c r="D63" s="58" t="s">
        <v>186</v>
      </c>
      <c r="E63" s="42" t="s">
        <v>208</v>
      </c>
      <c r="F63" s="25">
        <v>79</v>
      </c>
      <c r="G63" s="25">
        <v>0</v>
      </c>
      <c r="H63" s="39">
        <f t="shared" si="9"/>
        <v>0.69298245614035092</v>
      </c>
      <c r="I63" s="42" t="s">
        <v>209</v>
      </c>
      <c r="J63" s="25">
        <v>34</v>
      </c>
      <c r="K63" s="25">
        <v>0</v>
      </c>
      <c r="L63" s="26">
        <f t="shared" si="10"/>
        <v>0.62962962962962965</v>
      </c>
      <c r="M63" s="35">
        <v>127151</v>
      </c>
      <c r="N63" s="23">
        <v>36134</v>
      </c>
      <c r="O63" s="23">
        <v>337229</v>
      </c>
      <c r="P63" s="34">
        <f t="shared" si="6"/>
        <v>0.37704645804483006</v>
      </c>
      <c r="Q63" s="24">
        <f t="shared" si="1"/>
        <v>0.10714974097719947</v>
      </c>
      <c r="R63" s="34">
        <f t="shared" si="7"/>
        <v>0.77870594359555378</v>
      </c>
      <c r="S63" s="24">
        <f t="shared" si="4"/>
        <v>0.22129405640444622</v>
      </c>
      <c r="T63" s="23">
        <f t="shared" si="5"/>
        <v>173944</v>
      </c>
      <c r="U63" s="24">
        <f t="shared" si="8"/>
        <v>0.51580380097797041</v>
      </c>
      <c r="V63" s="2"/>
    </row>
    <row r="64" spans="1:22" ht="24.75" customHeight="1">
      <c r="A64" s="57" t="s">
        <v>43</v>
      </c>
      <c r="B64" s="58">
        <v>1896</v>
      </c>
      <c r="C64" s="58" t="s">
        <v>189</v>
      </c>
      <c r="D64" s="58" t="s">
        <v>186</v>
      </c>
      <c r="E64" s="42" t="s">
        <v>202</v>
      </c>
      <c r="F64" s="25">
        <v>66</v>
      </c>
      <c r="G64" s="25">
        <v>5</v>
      </c>
      <c r="H64" s="39">
        <f t="shared" si="9"/>
        <v>0.57894736842105265</v>
      </c>
      <c r="I64" s="42" t="s">
        <v>202</v>
      </c>
      <c r="J64" s="25">
        <v>30</v>
      </c>
      <c r="K64" s="25">
        <v>15</v>
      </c>
      <c r="L64" s="26">
        <f t="shared" si="10"/>
        <v>0.55555555555555558</v>
      </c>
      <c r="M64" s="35">
        <v>163694</v>
      </c>
      <c r="N64" s="23">
        <v>42922</v>
      </c>
      <c r="O64" s="23">
        <v>337229</v>
      </c>
      <c r="P64" s="34">
        <f t="shared" si="6"/>
        <v>0.48540902472800385</v>
      </c>
      <c r="Q64" s="24">
        <f t="shared" si="1"/>
        <v>0.12727849621473836</v>
      </c>
      <c r="R64" s="34">
        <f t="shared" si="7"/>
        <v>0.79226197390327946</v>
      </c>
      <c r="S64" s="24">
        <f t="shared" si="4"/>
        <v>0.20773802609672049</v>
      </c>
      <c r="T64" s="23">
        <f t="shared" si="5"/>
        <v>130613</v>
      </c>
      <c r="U64" s="24">
        <f t="shared" si="8"/>
        <v>0.38731247905725785</v>
      </c>
      <c r="V64" s="2"/>
    </row>
    <row r="65" spans="1:22" ht="23.25" customHeight="1">
      <c r="A65" s="57" t="s">
        <v>44</v>
      </c>
      <c r="B65" s="58">
        <v>1898</v>
      </c>
      <c r="C65" s="58" t="s">
        <v>189</v>
      </c>
      <c r="D65" s="58" t="s">
        <v>186</v>
      </c>
      <c r="E65" s="42" t="s">
        <v>210</v>
      </c>
      <c r="F65" s="25">
        <v>69</v>
      </c>
      <c r="G65" s="25">
        <v>2</v>
      </c>
      <c r="H65" s="39">
        <f t="shared" si="9"/>
        <v>0.60526315789473684</v>
      </c>
      <c r="I65" s="42" t="s">
        <v>211</v>
      </c>
      <c r="J65" s="25">
        <v>34</v>
      </c>
      <c r="K65" s="25">
        <v>2</v>
      </c>
      <c r="L65" s="26">
        <f t="shared" si="10"/>
        <v>0.62962962962962965</v>
      </c>
      <c r="M65" s="35">
        <v>71704</v>
      </c>
      <c r="N65" s="23">
        <v>43660</v>
      </c>
      <c r="O65" s="23">
        <v>252562</v>
      </c>
      <c r="P65" s="34">
        <f t="shared" si="6"/>
        <v>0.28390652592234777</v>
      </c>
      <c r="Q65" s="24">
        <f t="shared" si="1"/>
        <v>0.17286844418400235</v>
      </c>
      <c r="R65" s="34">
        <f t="shared" si="7"/>
        <v>0.62154571616795529</v>
      </c>
      <c r="S65" s="24">
        <f t="shared" si="4"/>
        <v>0.37845428383204466</v>
      </c>
      <c r="T65" s="23">
        <f t="shared" si="5"/>
        <v>137198</v>
      </c>
      <c r="U65" s="24">
        <f t="shared" si="8"/>
        <v>0.54322502989364985</v>
      </c>
      <c r="V65" s="2"/>
    </row>
    <row r="66" spans="1:22" ht="23.25" customHeight="1">
      <c r="A66" s="57" t="s">
        <v>45</v>
      </c>
      <c r="B66" s="58">
        <v>1898</v>
      </c>
      <c r="C66" s="58" t="s">
        <v>189</v>
      </c>
      <c r="D66" s="58" t="s">
        <v>186</v>
      </c>
      <c r="E66" s="42" t="s">
        <v>212</v>
      </c>
      <c r="F66" s="25">
        <v>59</v>
      </c>
      <c r="G66" s="25">
        <v>25</v>
      </c>
      <c r="H66" s="39">
        <f t="shared" si="9"/>
        <v>0.51754385964912286</v>
      </c>
      <c r="I66" s="42" t="s">
        <v>211</v>
      </c>
      <c r="J66" s="25">
        <v>35</v>
      </c>
      <c r="K66" s="25">
        <v>2</v>
      </c>
      <c r="L66" s="26">
        <f t="shared" si="10"/>
        <v>0.64814814814814814</v>
      </c>
      <c r="M66" s="35">
        <v>69760</v>
      </c>
      <c r="N66" s="23">
        <v>32881</v>
      </c>
      <c r="O66" s="23">
        <v>252562</v>
      </c>
      <c r="P66" s="34">
        <f t="shared" si="6"/>
        <v>0.27620940600723781</v>
      </c>
      <c r="Q66" s="24">
        <f t="shared" si="1"/>
        <v>0.13018981477815347</v>
      </c>
      <c r="R66" s="34">
        <f t="shared" si="7"/>
        <v>0.67965043208854159</v>
      </c>
      <c r="S66" s="24">
        <f t="shared" si="4"/>
        <v>0.32034956791145841</v>
      </c>
      <c r="T66" s="23">
        <f t="shared" si="5"/>
        <v>149921</v>
      </c>
      <c r="U66" s="24">
        <f t="shared" si="8"/>
        <v>0.59360077921460874</v>
      </c>
      <c r="V66" s="2"/>
    </row>
    <row r="67" spans="1:22" ht="24" customHeight="1">
      <c r="A67" s="57" t="s">
        <v>46</v>
      </c>
      <c r="B67" s="58">
        <v>1898</v>
      </c>
      <c r="C67" s="58" t="s">
        <v>189</v>
      </c>
      <c r="D67" s="58" t="s">
        <v>186</v>
      </c>
      <c r="E67" s="42" t="s">
        <v>213</v>
      </c>
      <c r="F67" s="25">
        <v>61</v>
      </c>
      <c r="G67" s="25">
        <v>0</v>
      </c>
      <c r="H67" s="39">
        <f>(F67/114)</f>
        <v>0.53508771929824561</v>
      </c>
      <c r="I67" s="42" t="s">
        <v>214</v>
      </c>
      <c r="J67" s="25">
        <v>37</v>
      </c>
      <c r="K67" s="25">
        <v>3</v>
      </c>
      <c r="L67" s="26">
        <f t="shared" si="10"/>
        <v>0.68518518518518523</v>
      </c>
      <c r="M67" s="35">
        <v>68754</v>
      </c>
      <c r="N67" s="23">
        <v>32068</v>
      </c>
      <c r="O67" s="23">
        <v>252562</v>
      </c>
      <c r="P67" s="34">
        <f t="shared" si="6"/>
        <v>0.27222622563964494</v>
      </c>
      <c r="Q67" s="24">
        <f t="shared" ref="Q67:Q130" si="11">(N67/O67)</f>
        <v>0.12697080320871706</v>
      </c>
      <c r="R67" s="34">
        <f t="shared" si="7"/>
        <v>0.68193449842296328</v>
      </c>
      <c r="S67" s="24">
        <f t="shared" si="4"/>
        <v>0.31806550157703678</v>
      </c>
      <c r="T67" s="23">
        <f t="shared" si="5"/>
        <v>151740</v>
      </c>
      <c r="U67" s="24">
        <f t="shared" si="8"/>
        <v>0.60080297115163805</v>
      </c>
      <c r="V67" s="2"/>
    </row>
    <row r="68" spans="1:22" ht="27" customHeight="1">
      <c r="A68" s="57" t="s">
        <v>47</v>
      </c>
      <c r="B68" s="58">
        <v>1898</v>
      </c>
      <c r="C68" s="58" t="s">
        <v>189</v>
      </c>
      <c r="D68" s="58" t="s">
        <v>186</v>
      </c>
      <c r="E68" s="42" t="s">
        <v>215</v>
      </c>
      <c r="F68" s="25">
        <v>65</v>
      </c>
      <c r="G68" s="25">
        <v>17</v>
      </c>
      <c r="H68" s="39">
        <f t="shared" si="9"/>
        <v>0.57017543859649122</v>
      </c>
      <c r="I68" s="42" t="s">
        <v>213</v>
      </c>
      <c r="J68" s="25">
        <v>36</v>
      </c>
      <c r="K68" s="25">
        <v>5</v>
      </c>
      <c r="L68" s="26">
        <f t="shared" si="10"/>
        <v>0.66666666666666663</v>
      </c>
      <c r="M68" s="35">
        <v>70043</v>
      </c>
      <c r="N68" s="23">
        <v>38017</v>
      </c>
      <c r="O68" s="23">
        <v>252562</v>
      </c>
      <c r="P68" s="34">
        <f t="shared" si="6"/>
        <v>0.2773299229496124</v>
      </c>
      <c r="Q68" s="24">
        <f t="shared" si="11"/>
        <v>0.1505254155415304</v>
      </c>
      <c r="R68" s="34">
        <f t="shared" si="7"/>
        <v>0.6481861928558208</v>
      </c>
      <c r="S68" s="24">
        <f t="shared" ref="S68:S131" si="12">(N68/(M68+N68))</f>
        <v>0.35181380714417915</v>
      </c>
      <c r="T68" s="23">
        <f t="shared" ref="T68:T131" si="13">(O68-(M68+N68))</f>
        <v>144502</v>
      </c>
      <c r="U68" s="24">
        <f t="shared" si="8"/>
        <v>0.57214466150885723</v>
      </c>
      <c r="V68" s="2"/>
    </row>
    <row r="69" spans="1:22" ht="33.75" customHeight="1">
      <c r="A69" s="57" t="s">
        <v>48</v>
      </c>
      <c r="B69" s="58">
        <v>1900</v>
      </c>
      <c r="C69" s="58" t="s">
        <v>190</v>
      </c>
      <c r="D69" s="58">
        <v>1902</v>
      </c>
      <c r="E69" s="42" t="s">
        <v>216</v>
      </c>
      <c r="F69" s="25">
        <v>71</v>
      </c>
      <c r="G69" s="25">
        <v>0</v>
      </c>
      <c r="H69" s="39">
        <f>(F69/119)</f>
        <v>0.59663865546218486</v>
      </c>
      <c r="I69" s="42" t="s">
        <v>217</v>
      </c>
      <c r="J69" s="25">
        <v>37</v>
      </c>
      <c r="K69" s="25">
        <v>0</v>
      </c>
      <c r="L69" s="26">
        <f t="shared" ref="L69:L104" si="14">(J69/63)</f>
        <v>0.58730158730158732</v>
      </c>
      <c r="M69" s="35">
        <v>108681</v>
      </c>
      <c r="N69" s="23">
        <v>30160</v>
      </c>
      <c r="O69" s="23">
        <v>314181</v>
      </c>
      <c r="P69" s="34">
        <f t="shared" si="6"/>
        <v>0.3459184355514815</v>
      </c>
      <c r="Q69" s="24">
        <f t="shared" si="11"/>
        <v>9.5995620358965056E-2</v>
      </c>
      <c r="R69" s="34">
        <f t="shared" si="7"/>
        <v>0.78277310016493684</v>
      </c>
      <c r="S69" s="24">
        <f t="shared" si="12"/>
        <v>0.21722689983506313</v>
      </c>
      <c r="T69" s="23">
        <f t="shared" si="13"/>
        <v>175340</v>
      </c>
      <c r="U69" s="24">
        <f t="shared" si="8"/>
        <v>0.55808594408955348</v>
      </c>
      <c r="V69" s="2"/>
    </row>
    <row r="70" spans="1:22" ht="39" customHeight="1">
      <c r="A70" s="57" t="s">
        <v>92</v>
      </c>
      <c r="B70" s="58">
        <v>1902</v>
      </c>
      <c r="C70" s="58" t="s">
        <v>190</v>
      </c>
      <c r="D70" s="58" t="s">
        <v>186</v>
      </c>
      <c r="E70" s="42">
        <v>800</v>
      </c>
      <c r="F70" s="25">
        <v>99</v>
      </c>
      <c r="G70" s="25">
        <v>3</v>
      </c>
      <c r="H70" s="39">
        <f t="shared" ref="H70:H87" si="15">(F70/119)</f>
        <v>0.83193277310924374</v>
      </c>
      <c r="I70" s="42">
        <v>800</v>
      </c>
      <c r="J70" s="25">
        <v>46</v>
      </c>
      <c r="K70" s="25">
        <v>11</v>
      </c>
      <c r="L70" s="26">
        <f t="shared" si="14"/>
        <v>0.73015873015873012</v>
      </c>
      <c r="M70" s="35">
        <v>114969</v>
      </c>
      <c r="N70" s="23">
        <v>23948</v>
      </c>
      <c r="O70" s="23">
        <v>276071</v>
      </c>
      <c r="P70" s="34">
        <f t="shared" si="6"/>
        <v>0.41644721828804909</v>
      </c>
      <c r="Q70" s="24">
        <f t="shared" si="11"/>
        <v>8.6745800899044087E-2</v>
      </c>
      <c r="R70" s="34">
        <f t="shared" si="7"/>
        <v>0.82760929187932364</v>
      </c>
      <c r="S70" s="24">
        <f t="shared" si="12"/>
        <v>0.17239070812067636</v>
      </c>
      <c r="T70" s="23">
        <f t="shared" si="13"/>
        <v>137154</v>
      </c>
      <c r="U70" s="24">
        <f t="shared" si="8"/>
        <v>0.49680698081290681</v>
      </c>
      <c r="V70" s="2"/>
    </row>
    <row r="71" spans="1:22" ht="36" customHeight="1">
      <c r="A71" s="57" t="s">
        <v>48</v>
      </c>
      <c r="B71" s="58">
        <v>1902</v>
      </c>
      <c r="C71" s="58" t="s">
        <v>190</v>
      </c>
      <c r="D71" s="58">
        <v>1900</v>
      </c>
      <c r="E71" s="42">
        <v>461</v>
      </c>
      <c r="F71" s="25">
        <v>81</v>
      </c>
      <c r="G71" s="25">
        <v>6</v>
      </c>
      <c r="H71" s="39">
        <f t="shared" si="15"/>
        <v>0.68067226890756305</v>
      </c>
      <c r="I71" s="42">
        <v>467</v>
      </c>
      <c r="J71" s="25">
        <v>34</v>
      </c>
      <c r="K71" s="25">
        <v>8</v>
      </c>
      <c r="L71" s="26">
        <f t="shared" si="14"/>
        <v>0.53968253968253965</v>
      </c>
      <c r="M71" s="35">
        <v>116766</v>
      </c>
      <c r="N71" s="23">
        <v>20777</v>
      </c>
      <c r="O71" s="23">
        <v>276071</v>
      </c>
      <c r="P71" s="34">
        <f t="shared" si="6"/>
        <v>0.42295641338641149</v>
      </c>
      <c r="Q71" s="24">
        <f t="shared" si="11"/>
        <v>7.5259625241332839E-2</v>
      </c>
      <c r="R71" s="34">
        <f t="shared" si="7"/>
        <v>0.84894178547799592</v>
      </c>
      <c r="S71" s="24">
        <f t="shared" si="12"/>
        <v>0.15105821452200402</v>
      </c>
      <c r="T71" s="23">
        <f t="shared" si="13"/>
        <v>138528</v>
      </c>
      <c r="U71" s="24">
        <f t="shared" si="8"/>
        <v>0.50178396137225567</v>
      </c>
      <c r="V71" s="2"/>
    </row>
    <row r="72" spans="1:22" ht="24" customHeight="1">
      <c r="A72" s="57" t="s">
        <v>93</v>
      </c>
      <c r="B72" s="58">
        <v>1902</v>
      </c>
      <c r="C72" s="58" t="s">
        <v>190</v>
      </c>
      <c r="D72" s="58" t="s">
        <v>186</v>
      </c>
      <c r="E72" s="42">
        <v>411</v>
      </c>
      <c r="F72" s="25">
        <v>82</v>
      </c>
      <c r="G72" s="25">
        <v>0</v>
      </c>
      <c r="H72" s="39">
        <f t="shared" si="15"/>
        <v>0.68907563025210083</v>
      </c>
      <c r="I72" s="42">
        <v>418</v>
      </c>
      <c r="J72" s="25">
        <v>41</v>
      </c>
      <c r="K72" s="25">
        <v>0</v>
      </c>
      <c r="L72" s="26">
        <f t="shared" si="14"/>
        <v>0.65079365079365081</v>
      </c>
      <c r="M72" s="35">
        <v>124584</v>
      </c>
      <c r="N72" s="23">
        <v>21251</v>
      </c>
      <c r="O72" s="23">
        <v>276071</v>
      </c>
      <c r="P72" s="34">
        <f t="shared" si="6"/>
        <v>0.45127521543371091</v>
      </c>
      <c r="Q72" s="24">
        <f t="shared" si="11"/>
        <v>7.69765748666104E-2</v>
      </c>
      <c r="R72" s="34">
        <f t="shared" si="7"/>
        <v>0.85428052250831421</v>
      </c>
      <c r="S72" s="24">
        <f t="shared" si="12"/>
        <v>0.14571947749168582</v>
      </c>
      <c r="T72" s="23">
        <f t="shared" si="13"/>
        <v>130236</v>
      </c>
      <c r="U72" s="24">
        <f t="shared" si="8"/>
        <v>0.47174820969967873</v>
      </c>
      <c r="V72" s="2"/>
    </row>
    <row r="73" spans="1:22" ht="39" customHeight="1">
      <c r="A73" s="57" t="s">
        <v>128</v>
      </c>
      <c r="B73" s="58">
        <v>1904</v>
      </c>
      <c r="C73" s="58" t="s">
        <v>189</v>
      </c>
      <c r="D73" s="58" t="s">
        <v>186</v>
      </c>
      <c r="E73" s="42">
        <v>1131</v>
      </c>
      <c r="F73" s="25">
        <v>78</v>
      </c>
      <c r="G73" s="25">
        <v>0</v>
      </c>
      <c r="H73" s="39">
        <f t="shared" si="15"/>
        <v>0.65546218487394958</v>
      </c>
      <c r="I73" s="42">
        <v>1150</v>
      </c>
      <c r="J73" s="25">
        <v>40</v>
      </c>
      <c r="K73" s="25">
        <v>0</v>
      </c>
      <c r="L73" s="26">
        <f t="shared" si="14"/>
        <v>0.63492063492063489</v>
      </c>
      <c r="M73" s="35">
        <v>190718</v>
      </c>
      <c r="N73" s="23">
        <v>39334</v>
      </c>
      <c r="O73" s="23">
        <v>322692</v>
      </c>
      <c r="P73" s="34">
        <f t="shared" si="6"/>
        <v>0.59102177928179189</v>
      </c>
      <c r="Q73" s="24">
        <f t="shared" si="11"/>
        <v>0.12189332242509886</v>
      </c>
      <c r="R73" s="34">
        <f t="shared" si="7"/>
        <v>0.82902126475753313</v>
      </c>
      <c r="S73" s="24">
        <f t="shared" si="12"/>
        <v>0.17097873524246693</v>
      </c>
      <c r="T73" s="23">
        <f t="shared" si="13"/>
        <v>92640</v>
      </c>
      <c r="U73" s="24">
        <f t="shared" si="8"/>
        <v>0.28708489829310924</v>
      </c>
      <c r="V73" s="2"/>
    </row>
    <row r="74" spans="1:22" ht="24" customHeight="1">
      <c r="A74" s="57" t="s">
        <v>94</v>
      </c>
      <c r="B74" s="58">
        <v>1904</v>
      </c>
      <c r="C74" s="58" t="s">
        <v>189</v>
      </c>
      <c r="D74" s="58">
        <v>1868</v>
      </c>
      <c r="E74" s="42">
        <v>1203</v>
      </c>
      <c r="F74" s="25">
        <v>63</v>
      </c>
      <c r="G74" s="25">
        <v>21</v>
      </c>
      <c r="H74" s="39">
        <f t="shared" si="15"/>
        <v>0.52941176470588236</v>
      </c>
      <c r="I74" s="42">
        <v>1180</v>
      </c>
      <c r="J74" s="25">
        <v>35</v>
      </c>
      <c r="K74" s="25">
        <v>23</v>
      </c>
      <c r="L74" s="26">
        <f t="shared" si="14"/>
        <v>0.55555555555555558</v>
      </c>
      <c r="M74" s="35">
        <v>164055</v>
      </c>
      <c r="N74" s="23">
        <v>52152</v>
      </c>
      <c r="O74" s="23">
        <v>322692</v>
      </c>
      <c r="P74" s="34">
        <f t="shared" si="6"/>
        <v>0.50839500204529398</v>
      </c>
      <c r="Q74" s="24">
        <f t="shared" si="11"/>
        <v>0.1616154103603436</v>
      </c>
      <c r="R74" s="34">
        <f t="shared" si="7"/>
        <v>0.7587867182838669</v>
      </c>
      <c r="S74" s="24">
        <f t="shared" si="12"/>
        <v>0.24121328171613315</v>
      </c>
      <c r="T74" s="23">
        <f t="shared" si="13"/>
        <v>106485</v>
      </c>
      <c r="U74" s="24">
        <f t="shared" si="8"/>
        <v>0.32998958759436242</v>
      </c>
      <c r="V74" s="2"/>
    </row>
    <row r="75" spans="1:22" ht="27.75" customHeight="1">
      <c r="A75" s="57" t="s">
        <v>95</v>
      </c>
      <c r="B75" s="58">
        <v>1906</v>
      </c>
      <c r="C75" s="58" t="s">
        <v>189</v>
      </c>
      <c r="D75" s="58" t="s">
        <v>186</v>
      </c>
      <c r="E75" s="42">
        <v>1928</v>
      </c>
      <c r="F75" s="25">
        <v>81</v>
      </c>
      <c r="G75" s="25">
        <v>0</v>
      </c>
      <c r="H75" s="39">
        <f t="shared" si="15"/>
        <v>0.68067226890756305</v>
      </c>
      <c r="I75" s="42">
        <v>1915</v>
      </c>
      <c r="J75" s="25">
        <v>42</v>
      </c>
      <c r="K75" s="25">
        <v>7</v>
      </c>
      <c r="L75" s="26">
        <f t="shared" si="14"/>
        <v>0.66666666666666663</v>
      </c>
      <c r="M75" s="35">
        <v>156051</v>
      </c>
      <c r="N75" s="23">
        <v>46982</v>
      </c>
      <c r="O75" s="23">
        <v>284366</v>
      </c>
      <c r="P75" s="36">
        <f t="shared" si="6"/>
        <v>0.54876813683773729</v>
      </c>
      <c r="Q75" s="24">
        <f t="shared" si="11"/>
        <v>0.16521665740630034</v>
      </c>
      <c r="R75" s="34">
        <f t="shared" si="7"/>
        <v>0.76859919323459736</v>
      </c>
      <c r="S75" s="24">
        <f t="shared" si="12"/>
        <v>0.23140080676540267</v>
      </c>
      <c r="T75" s="23">
        <f t="shared" si="13"/>
        <v>81333</v>
      </c>
      <c r="U75" s="24">
        <f t="shared" si="8"/>
        <v>0.2860152057559624</v>
      </c>
      <c r="V75" s="2"/>
    </row>
    <row r="76" spans="1:22" ht="39" customHeight="1">
      <c r="A76" s="57" t="s">
        <v>127</v>
      </c>
      <c r="B76" s="58">
        <v>1906</v>
      </c>
      <c r="C76" s="58" t="s">
        <v>189</v>
      </c>
      <c r="D76" s="58" t="s">
        <v>186</v>
      </c>
      <c r="E76" s="42">
        <v>1907</v>
      </c>
      <c r="F76" s="25">
        <v>73</v>
      </c>
      <c r="G76" s="25">
        <v>0</v>
      </c>
      <c r="H76" s="39">
        <f t="shared" si="15"/>
        <v>0.61344537815126055</v>
      </c>
      <c r="I76" s="42">
        <v>1931</v>
      </c>
      <c r="J76" s="25">
        <v>43</v>
      </c>
      <c r="K76" s="25">
        <v>1</v>
      </c>
      <c r="L76" s="26">
        <f t="shared" si="14"/>
        <v>0.68253968253968256</v>
      </c>
      <c r="M76" s="35">
        <v>141870</v>
      </c>
      <c r="N76" s="23">
        <v>49232</v>
      </c>
      <c r="O76" s="23">
        <v>284366</v>
      </c>
      <c r="P76" s="34">
        <f t="shared" ref="P76:P107" si="16">M76/O76</f>
        <v>0.49889930582418435</v>
      </c>
      <c r="Q76" s="24">
        <f t="shared" si="11"/>
        <v>0.17312899573085391</v>
      </c>
      <c r="R76" s="34">
        <f t="shared" ref="R76:R107" si="17">M76/(M76+N76)</f>
        <v>0.74237841571516783</v>
      </c>
      <c r="S76" s="24">
        <f t="shared" si="12"/>
        <v>0.25762158428483217</v>
      </c>
      <c r="T76" s="23">
        <f t="shared" si="13"/>
        <v>93264</v>
      </c>
      <c r="U76" s="24">
        <f t="shared" ref="U76:U107" si="18">(O76-(M76+N76))/O76</f>
        <v>0.32797169844496177</v>
      </c>
      <c r="V76" s="2"/>
    </row>
    <row r="77" spans="1:22" ht="24" customHeight="1">
      <c r="A77" s="57" t="s">
        <v>96</v>
      </c>
      <c r="B77" s="58">
        <v>1906</v>
      </c>
      <c r="C77" s="58" t="s">
        <v>189</v>
      </c>
      <c r="D77" s="58" t="s">
        <v>186</v>
      </c>
      <c r="E77" s="42">
        <v>1929</v>
      </c>
      <c r="F77" s="25">
        <v>72</v>
      </c>
      <c r="G77" s="25">
        <v>2</v>
      </c>
      <c r="H77" s="39">
        <f t="shared" si="15"/>
        <v>0.60504201680672265</v>
      </c>
      <c r="I77" s="42">
        <v>1934</v>
      </c>
      <c r="J77" s="25">
        <v>44</v>
      </c>
      <c r="K77" s="25">
        <v>0</v>
      </c>
      <c r="L77" s="26">
        <f t="shared" si="14"/>
        <v>0.69841269841269837</v>
      </c>
      <c r="M77" s="35">
        <v>190897</v>
      </c>
      <c r="N77" s="23">
        <v>34094</v>
      </c>
      <c r="O77" s="23">
        <v>284366</v>
      </c>
      <c r="P77" s="34">
        <f t="shared" si="16"/>
        <v>0.67130739961880115</v>
      </c>
      <c r="Q77" s="24">
        <f t="shared" si="11"/>
        <v>0.11989478348325749</v>
      </c>
      <c r="R77" s="34">
        <f t="shared" si="17"/>
        <v>0.84846504971309966</v>
      </c>
      <c r="S77" s="24">
        <f t="shared" si="12"/>
        <v>0.15153495028690037</v>
      </c>
      <c r="T77" s="23">
        <f t="shared" si="13"/>
        <v>59375</v>
      </c>
      <c r="U77" s="24">
        <f t="shared" si="18"/>
        <v>0.20879781689794139</v>
      </c>
      <c r="V77" s="2"/>
    </row>
    <row r="78" spans="1:22" ht="36.75" customHeight="1">
      <c r="A78" s="57" t="s">
        <v>97</v>
      </c>
      <c r="B78" s="58">
        <v>1908</v>
      </c>
      <c r="C78" s="58" t="s">
        <v>190</v>
      </c>
      <c r="D78" s="58" t="s">
        <v>186</v>
      </c>
      <c r="E78" s="42">
        <v>2653</v>
      </c>
      <c r="F78" s="25">
        <v>71</v>
      </c>
      <c r="G78" s="25">
        <v>1</v>
      </c>
      <c r="H78" s="39">
        <f t="shared" si="15"/>
        <v>0.59663865546218486</v>
      </c>
      <c r="I78" s="42">
        <v>2664</v>
      </c>
      <c r="J78" s="25">
        <v>43</v>
      </c>
      <c r="K78" s="25">
        <v>6</v>
      </c>
      <c r="L78" s="26">
        <f t="shared" si="14"/>
        <v>0.68253968253968256</v>
      </c>
      <c r="M78" s="35">
        <v>134141</v>
      </c>
      <c r="N78" s="23">
        <v>65776</v>
      </c>
      <c r="O78" s="23">
        <v>355263</v>
      </c>
      <c r="P78" s="34">
        <f t="shared" si="16"/>
        <v>0.37758224188840378</v>
      </c>
      <c r="Q78" s="24">
        <f t="shared" si="11"/>
        <v>0.1851473415469666</v>
      </c>
      <c r="R78" s="34">
        <f t="shared" si="17"/>
        <v>0.67098345813512605</v>
      </c>
      <c r="S78" s="24">
        <f t="shared" si="12"/>
        <v>0.32901654186487395</v>
      </c>
      <c r="T78" s="23">
        <f t="shared" si="13"/>
        <v>155346</v>
      </c>
      <c r="U78" s="24">
        <f t="shared" si="18"/>
        <v>0.43727041656462956</v>
      </c>
      <c r="V78" s="2"/>
    </row>
    <row r="79" spans="1:22" ht="37.5" customHeight="1">
      <c r="A79" s="57" t="s">
        <v>98</v>
      </c>
      <c r="B79" s="58">
        <v>1908</v>
      </c>
      <c r="C79" s="58" t="s">
        <v>190</v>
      </c>
      <c r="D79" s="58" t="s">
        <v>186</v>
      </c>
      <c r="E79" s="42">
        <v>2635</v>
      </c>
      <c r="F79" s="25">
        <v>78</v>
      </c>
      <c r="G79" s="25">
        <v>0</v>
      </c>
      <c r="H79" s="39">
        <f t="shared" si="15"/>
        <v>0.65546218487394958</v>
      </c>
      <c r="I79" s="42">
        <v>2670</v>
      </c>
      <c r="J79" s="25">
        <v>36</v>
      </c>
      <c r="K79" s="25">
        <v>6</v>
      </c>
      <c r="L79" s="26">
        <f t="shared" si="14"/>
        <v>0.5714285714285714</v>
      </c>
      <c r="M79" s="35">
        <v>154226</v>
      </c>
      <c r="N79" s="23">
        <v>56557</v>
      </c>
      <c r="O79" s="23">
        <v>355263</v>
      </c>
      <c r="P79" s="34">
        <f t="shared" si="16"/>
        <v>0.4341178225708841</v>
      </c>
      <c r="Q79" s="24">
        <f t="shared" si="11"/>
        <v>0.15919755223594914</v>
      </c>
      <c r="R79" s="34">
        <f t="shared" si="17"/>
        <v>0.73168139745615157</v>
      </c>
      <c r="S79" s="24">
        <f t="shared" si="12"/>
        <v>0.26831860254384843</v>
      </c>
      <c r="T79" s="23">
        <f t="shared" si="13"/>
        <v>144480</v>
      </c>
      <c r="U79" s="24">
        <f t="shared" si="18"/>
        <v>0.40668462519316673</v>
      </c>
      <c r="V79" s="2"/>
    </row>
    <row r="80" spans="1:22" ht="23.25" customHeight="1">
      <c r="A80" s="57" t="s">
        <v>0</v>
      </c>
      <c r="B80" s="58">
        <v>1908</v>
      </c>
      <c r="C80" s="58" t="s">
        <v>190</v>
      </c>
      <c r="D80" s="58" t="s">
        <v>223</v>
      </c>
      <c r="E80" s="42">
        <v>2670</v>
      </c>
      <c r="F80" s="25">
        <v>60</v>
      </c>
      <c r="G80" s="25">
        <v>42</v>
      </c>
      <c r="H80" s="39">
        <f t="shared" si="15"/>
        <v>0.50420168067226889</v>
      </c>
      <c r="I80" s="42">
        <v>2652</v>
      </c>
      <c r="J80" s="25">
        <v>32</v>
      </c>
      <c r="K80" s="25">
        <v>12</v>
      </c>
      <c r="L80" s="26">
        <f t="shared" si="14"/>
        <v>0.50793650793650791</v>
      </c>
      <c r="M80" s="35">
        <v>137710</v>
      </c>
      <c r="N80" s="23">
        <v>61084</v>
      </c>
      <c r="O80" s="23">
        <v>355263</v>
      </c>
      <c r="P80" s="34">
        <f t="shared" si="16"/>
        <v>0.3876283204274017</v>
      </c>
      <c r="Q80" s="24">
        <f t="shared" si="11"/>
        <v>0.17194022456602573</v>
      </c>
      <c r="R80" s="34">
        <f t="shared" si="17"/>
        <v>0.69272714468243513</v>
      </c>
      <c r="S80" s="24">
        <f t="shared" si="12"/>
        <v>0.30727285531756493</v>
      </c>
      <c r="T80" s="23">
        <f t="shared" si="13"/>
        <v>156469</v>
      </c>
      <c r="U80" s="24">
        <f t="shared" si="18"/>
        <v>0.4404314550065726</v>
      </c>
      <c r="V80" s="2"/>
    </row>
    <row r="81" spans="1:22" ht="39.75" customHeight="1">
      <c r="A81" s="57" t="s">
        <v>99</v>
      </c>
      <c r="B81" s="58">
        <v>1908</v>
      </c>
      <c r="C81" s="58" t="s">
        <v>190</v>
      </c>
      <c r="D81" s="58">
        <v>1912</v>
      </c>
      <c r="E81" s="42">
        <v>2659</v>
      </c>
      <c r="F81" s="25">
        <v>63</v>
      </c>
      <c r="G81" s="25">
        <v>0</v>
      </c>
      <c r="H81" s="39">
        <f t="shared" si="15"/>
        <v>0.52941176470588236</v>
      </c>
      <c r="I81" s="42">
        <v>2670</v>
      </c>
      <c r="J81" s="25">
        <v>48</v>
      </c>
      <c r="K81" s="25">
        <v>0</v>
      </c>
      <c r="L81" s="26">
        <f t="shared" si="14"/>
        <v>0.76190476190476186</v>
      </c>
      <c r="M81" s="35">
        <v>169785</v>
      </c>
      <c r="N81" s="23">
        <v>42114</v>
      </c>
      <c r="O81" s="23">
        <v>355263</v>
      </c>
      <c r="P81" s="34">
        <f t="shared" si="16"/>
        <v>0.47791354573935368</v>
      </c>
      <c r="Q81" s="24">
        <f t="shared" si="11"/>
        <v>0.11854316379696168</v>
      </c>
      <c r="R81" s="34">
        <f t="shared" si="17"/>
        <v>0.80125437118627274</v>
      </c>
      <c r="S81" s="24">
        <f t="shared" si="12"/>
        <v>0.19874562881372729</v>
      </c>
      <c r="T81" s="23">
        <f t="shared" si="13"/>
        <v>143364</v>
      </c>
      <c r="U81" s="24">
        <f t="shared" si="18"/>
        <v>0.40354329046368465</v>
      </c>
      <c r="V81" s="2"/>
    </row>
    <row r="82" spans="1:22" ht="36" customHeight="1">
      <c r="A82" s="57" t="s">
        <v>100</v>
      </c>
      <c r="B82" s="58">
        <v>1910</v>
      </c>
      <c r="C82" s="58" t="s">
        <v>189</v>
      </c>
      <c r="D82" s="58" t="s">
        <v>186</v>
      </c>
      <c r="E82" s="42">
        <v>3391</v>
      </c>
      <c r="F82" s="25">
        <v>80</v>
      </c>
      <c r="G82" s="25">
        <v>1</v>
      </c>
      <c r="H82" s="39">
        <f t="shared" si="15"/>
        <v>0.67226890756302526</v>
      </c>
      <c r="I82" s="42">
        <v>3370</v>
      </c>
      <c r="J82" s="25">
        <v>33</v>
      </c>
      <c r="K82" s="25">
        <v>0</v>
      </c>
      <c r="L82" s="26">
        <f t="shared" si="14"/>
        <v>0.52380952380952384</v>
      </c>
      <c r="M82" s="35">
        <v>159746</v>
      </c>
      <c r="N82" s="23">
        <v>44387</v>
      </c>
      <c r="O82" s="23">
        <v>310165</v>
      </c>
      <c r="P82" s="34">
        <f t="shared" si="16"/>
        <v>0.51503554559669851</v>
      </c>
      <c r="Q82" s="24">
        <f t="shared" si="11"/>
        <v>0.14310770073992873</v>
      </c>
      <c r="R82" s="34">
        <f t="shared" si="17"/>
        <v>0.78255843004315817</v>
      </c>
      <c r="S82" s="24">
        <f t="shared" si="12"/>
        <v>0.21744156995684186</v>
      </c>
      <c r="T82" s="23">
        <f t="shared" si="13"/>
        <v>106032</v>
      </c>
      <c r="U82" s="24">
        <f t="shared" si="18"/>
        <v>0.3418567536633727</v>
      </c>
      <c r="V82" s="2"/>
    </row>
    <row r="83" spans="1:22" ht="38.25">
      <c r="A83" s="57" t="s">
        <v>57</v>
      </c>
      <c r="B83" s="58">
        <v>1910</v>
      </c>
      <c r="C83" s="58" t="s">
        <v>190</v>
      </c>
      <c r="D83" s="58">
        <v>1914</v>
      </c>
      <c r="E83" s="42">
        <v>3399</v>
      </c>
      <c r="F83" s="25">
        <v>76</v>
      </c>
      <c r="G83" s="25">
        <v>0</v>
      </c>
      <c r="H83" s="39">
        <f t="shared" si="15"/>
        <v>0.6386554621848739</v>
      </c>
      <c r="I83" s="42">
        <v>3383</v>
      </c>
      <c r="J83" s="25">
        <v>44</v>
      </c>
      <c r="K83" s="25">
        <v>0</v>
      </c>
      <c r="L83" s="26">
        <f t="shared" si="14"/>
        <v>0.69841269841269837</v>
      </c>
      <c r="M83" s="35">
        <v>123787</v>
      </c>
      <c r="N83" s="23">
        <v>51650</v>
      </c>
      <c r="O83" s="23">
        <v>310165</v>
      </c>
      <c r="P83" s="34">
        <f t="shared" si="16"/>
        <v>0.39910047877742494</v>
      </c>
      <c r="Q83" s="24">
        <f t="shared" si="11"/>
        <v>0.16652426934051232</v>
      </c>
      <c r="R83" s="34">
        <f t="shared" si="17"/>
        <v>0.70559232089012014</v>
      </c>
      <c r="S83" s="24">
        <f t="shared" si="12"/>
        <v>0.29440767910987992</v>
      </c>
      <c r="T83" s="23">
        <f t="shared" si="13"/>
        <v>134728</v>
      </c>
      <c r="U83" s="24">
        <f t="shared" si="18"/>
        <v>0.43437525188206277</v>
      </c>
      <c r="V83" s="2"/>
    </row>
    <row r="84" spans="1:22" ht="25.5" customHeight="1">
      <c r="A84" s="57" t="s">
        <v>0</v>
      </c>
      <c r="B84" s="58">
        <v>1910</v>
      </c>
      <c r="C84" s="58" t="s">
        <v>190</v>
      </c>
      <c r="D84" s="58" t="s">
        <v>224</v>
      </c>
      <c r="E84" s="42">
        <v>3395</v>
      </c>
      <c r="F84" s="25">
        <v>62</v>
      </c>
      <c r="G84" s="25">
        <v>14</v>
      </c>
      <c r="H84" s="39">
        <f t="shared" si="15"/>
        <v>0.52100840336134457</v>
      </c>
      <c r="I84" s="42">
        <v>3397</v>
      </c>
      <c r="J84" s="25">
        <v>40</v>
      </c>
      <c r="K84" s="25">
        <v>0</v>
      </c>
      <c r="L84" s="26">
        <f t="shared" si="14"/>
        <v>0.63492063492063489</v>
      </c>
      <c r="M84" s="35">
        <v>108926</v>
      </c>
      <c r="N84" s="23">
        <v>63205</v>
      </c>
      <c r="O84" s="23">
        <v>310165</v>
      </c>
      <c r="P84" s="34">
        <f t="shared" si="16"/>
        <v>0.35118727129108701</v>
      </c>
      <c r="Q84" s="24">
        <f t="shared" si="11"/>
        <v>0.20377863395289603</v>
      </c>
      <c r="R84" s="34">
        <f t="shared" si="17"/>
        <v>0.63280873288367578</v>
      </c>
      <c r="S84" s="24">
        <f t="shared" si="12"/>
        <v>0.36719126711632422</v>
      </c>
      <c r="T84" s="23">
        <f t="shared" si="13"/>
        <v>138034</v>
      </c>
      <c r="U84" s="24">
        <f t="shared" si="18"/>
        <v>0.44503409475601696</v>
      </c>
      <c r="V84" s="2"/>
    </row>
    <row r="85" spans="1:22" ht="37.5" customHeight="1">
      <c r="A85" s="57" t="s">
        <v>58</v>
      </c>
      <c r="B85" s="58">
        <v>1910</v>
      </c>
      <c r="C85" s="58" t="s">
        <v>190</v>
      </c>
      <c r="D85" s="58" t="s">
        <v>186</v>
      </c>
      <c r="E85" s="42">
        <v>3397</v>
      </c>
      <c r="F85" s="25">
        <v>79</v>
      </c>
      <c r="G85" s="25">
        <v>0</v>
      </c>
      <c r="H85" s="39">
        <f t="shared" si="15"/>
        <v>0.66386554621848737</v>
      </c>
      <c r="I85" s="42">
        <v>3395</v>
      </c>
      <c r="J85" s="25">
        <v>33</v>
      </c>
      <c r="K85" s="25">
        <v>2</v>
      </c>
      <c r="L85" s="26">
        <f t="shared" si="14"/>
        <v>0.52380952380952384</v>
      </c>
      <c r="M85" s="35">
        <v>95181</v>
      </c>
      <c r="N85" s="23">
        <v>61520</v>
      </c>
      <c r="O85" s="23">
        <v>310165</v>
      </c>
      <c r="P85" s="34">
        <f t="shared" si="16"/>
        <v>0.30687214869504942</v>
      </c>
      <c r="Q85" s="24">
        <f t="shared" si="11"/>
        <v>0.19834604162300712</v>
      </c>
      <c r="R85" s="34">
        <f t="shared" si="17"/>
        <v>0.60740518567207613</v>
      </c>
      <c r="S85" s="24">
        <f t="shared" si="12"/>
        <v>0.39259481432792387</v>
      </c>
      <c r="T85" s="23">
        <f t="shared" si="13"/>
        <v>153464</v>
      </c>
      <c r="U85" s="24">
        <f t="shared" si="18"/>
        <v>0.49478180968194346</v>
      </c>
      <c r="V85" s="2"/>
    </row>
    <row r="86" spans="1:22" ht="36" customHeight="1">
      <c r="A86" s="57" t="s">
        <v>59</v>
      </c>
      <c r="B86" s="58">
        <v>1910</v>
      </c>
      <c r="C86" s="58" t="s">
        <v>190</v>
      </c>
      <c r="D86" s="58" t="s">
        <v>186</v>
      </c>
      <c r="E86" s="42">
        <v>3397</v>
      </c>
      <c r="F86" s="25">
        <v>67</v>
      </c>
      <c r="G86" s="25">
        <v>0</v>
      </c>
      <c r="H86" s="39">
        <f t="shared" si="15"/>
        <v>0.56302521008403361</v>
      </c>
      <c r="I86" s="42">
        <v>3397</v>
      </c>
      <c r="J86" s="25">
        <v>40</v>
      </c>
      <c r="K86" s="25">
        <v>0</v>
      </c>
      <c r="L86" s="26">
        <f t="shared" si="14"/>
        <v>0.63492063492063489</v>
      </c>
      <c r="M86" s="35">
        <v>100168</v>
      </c>
      <c r="N86" s="23">
        <v>63962</v>
      </c>
      <c r="O86" s="23">
        <v>310165</v>
      </c>
      <c r="P86" s="34">
        <f t="shared" si="16"/>
        <v>0.32295068753727857</v>
      </c>
      <c r="Q86" s="24">
        <f t="shared" si="11"/>
        <v>0.2062192703883417</v>
      </c>
      <c r="R86" s="34">
        <f t="shared" si="17"/>
        <v>0.61029671601779079</v>
      </c>
      <c r="S86" s="24">
        <f t="shared" si="12"/>
        <v>0.38970328398220921</v>
      </c>
      <c r="T86" s="23">
        <f t="shared" si="13"/>
        <v>146035</v>
      </c>
      <c r="U86" s="24">
        <f t="shared" si="18"/>
        <v>0.47083004207437978</v>
      </c>
      <c r="V86" s="2"/>
    </row>
    <row r="87" spans="1:22" ht="24.75" customHeight="1">
      <c r="A87" s="57" t="s">
        <v>60</v>
      </c>
      <c r="B87" s="58">
        <v>1910</v>
      </c>
      <c r="C87" s="58" t="s">
        <v>190</v>
      </c>
      <c r="D87" s="58" t="s">
        <v>186</v>
      </c>
      <c r="E87" s="42">
        <v>3372</v>
      </c>
      <c r="F87" s="25">
        <v>69</v>
      </c>
      <c r="G87" s="25">
        <v>0</v>
      </c>
      <c r="H87" s="39">
        <f t="shared" si="15"/>
        <v>0.57983193277310929</v>
      </c>
      <c r="I87" s="42">
        <v>3352</v>
      </c>
      <c r="J87" s="25">
        <v>36</v>
      </c>
      <c r="K87" s="25">
        <v>10</v>
      </c>
      <c r="L87" s="26">
        <f t="shared" si="14"/>
        <v>0.5714285714285714</v>
      </c>
      <c r="M87" s="35">
        <v>87943</v>
      </c>
      <c r="N87" s="23">
        <v>73697</v>
      </c>
      <c r="O87" s="23">
        <v>310165</v>
      </c>
      <c r="P87" s="34">
        <f t="shared" si="16"/>
        <v>0.28353618235455325</v>
      </c>
      <c r="Q87" s="24">
        <f t="shared" si="11"/>
        <v>0.23760579046636468</v>
      </c>
      <c r="R87" s="34">
        <f t="shared" si="17"/>
        <v>0.54406706260826532</v>
      </c>
      <c r="S87" s="24">
        <f t="shared" si="12"/>
        <v>0.45593293739173474</v>
      </c>
      <c r="T87" s="23">
        <f t="shared" si="13"/>
        <v>148525</v>
      </c>
      <c r="U87" s="24">
        <f t="shared" si="18"/>
        <v>0.4788580271790821</v>
      </c>
      <c r="V87" s="2"/>
    </row>
    <row r="88" spans="1:22" ht="33.75" customHeight="1">
      <c r="A88" s="57" t="s">
        <v>141</v>
      </c>
      <c r="B88" s="58">
        <v>1912</v>
      </c>
      <c r="C88" s="58" t="s">
        <v>189</v>
      </c>
      <c r="D88" s="58" t="s">
        <v>186</v>
      </c>
      <c r="E88" s="42">
        <v>4051</v>
      </c>
      <c r="F88" s="25">
        <v>109</v>
      </c>
      <c r="G88" s="25">
        <v>1</v>
      </c>
      <c r="H88" s="39">
        <f t="shared" ref="H88:H104" si="19">(F88/120)</f>
        <v>0.90833333333333333</v>
      </c>
      <c r="I88" s="42">
        <v>4086</v>
      </c>
      <c r="J88" s="25">
        <v>62</v>
      </c>
      <c r="K88" s="25">
        <v>0</v>
      </c>
      <c r="L88" s="26">
        <f t="shared" si="14"/>
        <v>0.98412698412698407</v>
      </c>
      <c r="M88" s="35">
        <v>195724</v>
      </c>
      <c r="N88" s="23">
        <v>51135</v>
      </c>
      <c r="O88" s="23">
        <v>349678</v>
      </c>
      <c r="P88" s="34">
        <f t="shared" si="16"/>
        <v>0.55972637683811965</v>
      </c>
      <c r="Q88" s="24">
        <f t="shared" si="11"/>
        <v>0.14623453577291107</v>
      </c>
      <c r="R88" s="34">
        <f t="shared" si="17"/>
        <v>0.79285746114178535</v>
      </c>
      <c r="S88" s="24">
        <f t="shared" si="12"/>
        <v>0.2071425388582146</v>
      </c>
      <c r="T88" s="23">
        <f t="shared" si="13"/>
        <v>102819</v>
      </c>
      <c r="U88" s="24">
        <f t="shared" si="18"/>
        <v>0.29403908738896928</v>
      </c>
      <c r="V88" s="2"/>
    </row>
    <row r="89" spans="1:22" ht="26.25" customHeight="1">
      <c r="A89" s="57" t="s">
        <v>0</v>
      </c>
      <c r="B89" s="58">
        <v>1912</v>
      </c>
      <c r="C89" s="58" t="s">
        <v>190</v>
      </c>
      <c r="D89" s="58" t="s">
        <v>225</v>
      </c>
      <c r="E89" s="42">
        <v>4099</v>
      </c>
      <c r="F89" s="25">
        <v>19</v>
      </c>
      <c r="G89" s="25">
        <v>9</v>
      </c>
      <c r="H89" s="39">
        <f t="shared" si="19"/>
        <v>0.15833333333333333</v>
      </c>
      <c r="I89" s="42">
        <v>4050</v>
      </c>
      <c r="J89" s="25">
        <v>48</v>
      </c>
      <c r="K89" s="25">
        <v>0</v>
      </c>
      <c r="L89" s="26">
        <f t="shared" si="14"/>
        <v>0.76190476190476186</v>
      </c>
      <c r="M89" s="35">
        <v>145173</v>
      </c>
      <c r="N89" s="23">
        <v>60439</v>
      </c>
      <c r="O89" s="23">
        <v>349678</v>
      </c>
      <c r="P89" s="34">
        <f t="shared" si="16"/>
        <v>0.41516194899307363</v>
      </c>
      <c r="Q89" s="24">
        <f t="shared" si="11"/>
        <v>0.17284187166478876</v>
      </c>
      <c r="R89" s="34">
        <f t="shared" si="17"/>
        <v>0.70605314864891155</v>
      </c>
      <c r="S89" s="24">
        <f t="shared" si="12"/>
        <v>0.29394685135108845</v>
      </c>
      <c r="T89" s="23">
        <f t="shared" si="13"/>
        <v>144066</v>
      </c>
      <c r="U89" s="24">
        <f t="shared" si="18"/>
        <v>0.41199617934213761</v>
      </c>
      <c r="V89" s="2"/>
    </row>
    <row r="90" spans="1:22" ht="37.5" customHeight="1">
      <c r="A90" s="57" t="s">
        <v>13</v>
      </c>
      <c r="B90" s="58">
        <v>1912</v>
      </c>
      <c r="C90" s="58" t="s">
        <v>190</v>
      </c>
      <c r="D90" s="58" t="s">
        <v>226</v>
      </c>
      <c r="E90" s="42">
        <v>4113</v>
      </c>
      <c r="F90" s="25">
        <v>73</v>
      </c>
      <c r="G90" s="25">
        <v>10</v>
      </c>
      <c r="H90" s="39">
        <f t="shared" si="19"/>
        <v>0.60833333333333328</v>
      </c>
      <c r="I90" s="42">
        <v>4126</v>
      </c>
      <c r="J90" s="25">
        <v>45</v>
      </c>
      <c r="K90" s="25">
        <v>4</v>
      </c>
      <c r="L90" s="26">
        <f t="shared" si="14"/>
        <v>0.7142857142857143</v>
      </c>
      <c r="M90" s="35">
        <v>168440</v>
      </c>
      <c r="N90" s="23">
        <v>39483</v>
      </c>
      <c r="O90" s="23">
        <v>349678</v>
      </c>
      <c r="P90" s="34">
        <f t="shared" si="16"/>
        <v>0.4817003071397114</v>
      </c>
      <c r="Q90" s="24">
        <f t="shared" si="11"/>
        <v>0.11291245088338414</v>
      </c>
      <c r="R90" s="34">
        <f t="shared" si="17"/>
        <v>0.81010758790513793</v>
      </c>
      <c r="S90" s="24">
        <f t="shared" si="12"/>
        <v>0.18989241209486205</v>
      </c>
      <c r="T90" s="23">
        <f t="shared" si="13"/>
        <v>141755</v>
      </c>
      <c r="U90" s="24">
        <f t="shared" si="18"/>
        <v>0.40538724197690446</v>
      </c>
      <c r="V90" s="2"/>
    </row>
    <row r="91" spans="1:22" ht="35.25" customHeight="1">
      <c r="A91" s="57" t="s">
        <v>14</v>
      </c>
      <c r="B91" s="58">
        <v>1912</v>
      </c>
      <c r="C91" s="58" t="s">
        <v>190</v>
      </c>
      <c r="D91" s="58" t="s">
        <v>186</v>
      </c>
      <c r="E91" s="42">
        <v>4120</v>
      </c>
      <c r="F91" s="25">
        <v>96</v>
      </c>
      <c r="G91" s="25">
        <v>0</v>
      </c>
      <c r="H91" s="39">
        <f t="shared" si="19"/>
        <v>0.8</v>
      </c>
      <c r="I91" s="42">
        <v>4119</v>
      </c>
      <c r="J91" s="25">
        <v>44</v>
      </c>
      <c r="K91" s="25">
        <v>0</v>
      </c>
      <c r="L91" s="26">
        <f t="shared" si="14"/>
        <v>0.69841269841269837</v>
      </c>
      <c r="M91" s="35">
        <v>157086</v>
      </c>
      <c r="N91" s="23">
        <v>41971</v>
      </c>
      <c r="O91" s="23">
        <v>349678</v>
      </c>
      <c r="P91" s="34">
        <f t="shared" si="16"/>
        <v>0.44923043485721148</v>
      </c>
      <c r="Q91" s="24">
        <f t="shared" si="11"/>
        <v>0.12002756821990516</v>
      </c>
      <c r="R91" s="34">
        <f t="shared" si="17"/>
        <v>0.78915084624002174</v>
      </c>
      <c r="S91" s="24">
        <f t="shared" si="12"/>
        <v>0.21084915375997829</v>
      </c>
      <c r="T91" s="23">
        <f t="shared" si="13"/>
        <v>150621</v>
      </c>
      <c r="U91" s="24">
        <f t="shared" si="18"/>
        <v>0.43074199692288334</v>
      </c>
      <c r="V91" s="2"/>
    </row>
    <row r="92" spans="1:22" ht="39.75" customHeight="1">
      <c r="A92" s="57" t="s">
        <v>99</v>
      </c>
      <c r="B92" s="58">
        <v>1912</v>
      </c>
      <c r="C92" s="58" t="s">
        <v>190</v>
      </c>
      <c r="D92" s="58">
        <v>1908</v>
      </c>
      <c r="E92" s="42">
        <v>4094</v>
      </c>
      <c r="F92" s="25">
        <v>85</v>
      </c>
      <c r="G92" s="25">
        <v>4</v>
      </c>
      <c r="H92" s="39">
        <f t="shared" si="19"/>
        <v>0.70833333333333337</v>
      </c>
      <c r="I92" s="42">
        <v>4126</v>
      </c>
      <c r="J92" s="25">
        <v>38</v>
      </c>
      <c r="K92" s="25">
        <v>0</v>
      </c>
      <c r="L92" s="26">
        <f t="shared" si="14"/>
        <v>0.60317460317460314</v>
      </c>
      <c r="M92" s="35">
        <v>167983</v>
      </c>
      <c r="N92" s="23">
        <v>36584</v>
      </c>
      <c r="O92" s="23">
        <v>349678</v>
      </c>
      <c r="P92" s="34">
        <f t="shared" si="16"/>
        <v>0.48039339049067997</v>
      </c>
      <c r="Q92" s="24">
        <f t="shared" si="11"/>
        <v>0.10462196649488958</v>
      </c>
      <c r="R92" s="34">
        <f t="shared" si="17"/>
        <v>0.82116372630971757</v>
      </c>
      <c r="S92" s="24">
        <f t="shared" si="12"/>
        <v>0.1788362736902824</v>
      </c>
      <c r="T92" s="23">
        <f t="shared" si="13"/>
        <v>145111</v>
      </c>
      <c r="U92" s="24">
        <f t="shared" si="18"/>
        <v>0.41498464301443044</v>
      </c>
      <c r="V92" s="2"/>
    </row>
    <row r="93" spans="1:22" ht="37.5" customHeight="1">
      <c r="A93" s="57" t="s">
        <v>15</v>
      </c>
      <c r="B93" s="58">
        <v>1912</v>
      </c>
      <c r="C93" s="58" t="s">
        <v>190</v>
      </c>
      <c r="D93" s="58">
        <v>1914</v>
      </c>
      <c r="E93" s="42">
        <v>4125</v>
      </c>
      <c r="F93" s="25">
        <v>65</v>
      </c>
      <c r="G93" s="25">
        <v>52</v>
      </c>
      <c r="H93" s="39">
        <f t="shared" si="19"/>
        <v>0.54166666666666663</v>
      </c>
      <c r="I93" s="42" t="s">
        <v>218</v>
      </c>
      <c r="J93" s="25">
        <v>35</v>
      </c>
      <c r="K93" s="25">
        <v>28</v>
      </c>
      <c r="L93" s="26">
        <f t="shared" si="14"/>
        <v>0.55555555555555558</v>
      </c>
      <c r="M93" s="35">
        <v>122457</v>
      </c>
      <c r="N93" s="23">
        <v>77187</v>
      </c>
      <c r="O93" s="23">
        <v>349678</v>
      </c>
      <c r="P93" s="34">
        <f t="shared" si="16"/>
        <v>0.35019932623728117</v>
      </c>
      <c r="Q93" s="24">
        <f t="shared" si="11"/>
        <v>0.22073736408924782</v>
      </c>
      <c r="R93" s="34">
        <f t="shared" si="17"/>
        <v>0.61337681072308714</v>
      </c>
      <c r="S93" s="24">
        <f t="shared" si="12"/>
        <v>0.38662318927691292</v>
      </c>
      <c r="T93" s="23">
        <f t="shared" si="13"/>
        <v>150034</v>
      </c>
      <c r="U93" s="24">
        <f t="shared" si="18"/>
        <v>0.42906330967347101</v>
      </c>
      <c r="V93" s="2"/>
    </row>
    <row r="94" spans="1:22" ht="27" customHeight="1">
      <c r="A94" s="57" t="s">
        <v>16</v>
      </c>
      <c r="B94" s="58">
        <v>1914</v>
      </c>
      <c r="C94" s="58" t="s">
        <v>190</v>
      </c>
      <c r="D94" s="58" t="s">
        <v>227</v>
      </c>
      <c r="E94" s="42">
        <v>4842</v>
      </c>
      <c r="F94" s="25">
        <v>80</v>
      </c>
      <c r="G94" s="25">
        <v>4</v>
      </c>
      <c r="H94" s="39">
        <f t="shared" si="19"/>
        <v>0.66666666666666663</v>
      </c>
      <c r="I94" s="42">
        <v>4843</v>
      </c>
      <c r="J94" s="25">
        <v>47</v>
      </c>
      <c r="K94" s="25">
        <v>0</v>
      </c>
      <c r="L94" s="26">
        <f t="shared" si="14"/>
        <v>0.74603174603174605</v>
      </c>
      <c r="M94" s="35">
        <v>168004</v>
      </c>
      <c r="N94" s="23">
        <v>41577</v>
      </c>
      <c r="O94" s="23">
        <v>356906</v>
      </c>
      <c r="P94" s="34">
        <f t="shared" si="16"/>
        <v>0.47072338374810174</v>
      </c>
      <c r="Q94" s="24">
        <f t="shared" si="11"/>
        <v>0.11649285806346769</v>
      </c>
      <c r="R94" s="34">
        <f t="shared" si="17"/>
        <v>0.80161846732289666</v>
      </c>
      <c r="S94" s="24">
        <f t="shared" si="12"/>
        <v>0.19838153267710337</v>
      </c>
      <c r="T94" s="23">
        <f t="shared" si="13"/>
        <v>147325</v>
      </c>
      <c r="U94" s="24">
        <f t="shared" si="18"/>
        <v>0.41278375818843055</v>
      </c>
      <c r="V94" s="2"/>
    </row>
    <row r="95" spans="1:22" ht="39" customHeight="1">
      <c r="A95" s="57" t="s">
        <v>66</v>
      </c>
      <c r="B95" s="58">
        <v>1914</v>
      </c>
      <c r="C95" s="58" t="s">
        <v>190</v>
      </c>
      <c r="D95" s="58">
        <v>1916</v>
      </c>
      <c r="E95" s="42">
        <v>4798</v>
      </c>
      <c r="F95" s="25">
        <v>84</v>
      </c>
      <c r="G95" s="25">
        <v>4</v>
      </c>
      <c r="H95" s="39">
        <f t="shared" si="19"/>
        <v>0.7</v>
      </c>
      <c r="I95" s="42">
        <v>4856</v>
      </c>
      <c r="J95" s="25">
        <v>44</v>
      </c>
      <c r="K95" s="25">
        <v>0</v>
      </c>
      <c r="L95" s="26">
        <f t="shared" si="14"/>
        <v>0.69841269841269837</v>
      </c>
      <c r="M95" s="35">
        <v>127352</v>
      </c>
      <c r="N95" s="23">
        <v>68886</v>
      </c>
      <c r="O95" s="23">
        <v>356906</v>
      </c>
      <c r="P95" s="34">
        <f t="shared" si="16"/>
        <v>0.35682224451256073</v>
      </c>
      <c r="Q95" s="24">
        <f t="shared" si="11"/>
        <v>0.19300880343844037</v>
      </c>
      <c r="R95" s="34">
        <f t="shared" si="17"/>
        <v>0.64896707059794734</v>
      </c>
      <c r="S95" s="24">
        <f t="shared" si="12"/>
        <v>0.35103292940205261</v>
      </c>
      <c r="T95" s="23">
        <f t="shared" si="13"/>
        <v>160668</v>
      </c>
      <c r="U95" s="24">
        <f t="shared" si="18"/>
        <v>0.45016895204899887</v>
      </c>
      <c r="V95" s="2"/>
    </row>
    <row r="96" spans="1:22" ht="37.5" customHeight="1">
      <c r="A96" s="57" t="s">
        <v>17</v>
      </c>
      <c r="B96" s="58">
        <v>1914</v>
      </c>
      <c r="C96" s="58" t="s">
        <v>190</v>
      </c>
      <c r="D96" s="58">
        <v>1916</v>
      </c>
      <c r="E96" s="42">
        <v>4855</v>
      </c>
      <c r="F96" s="25">
        <v>68</v>
      </c>
      <c r="G96" s="25">
        <v>0</v>
      </c>
      <c r="H96" s="39">
        <f t="shared" si="19"/>
        <v>0.56666666666666665</v>
      </c>
      <c r="I96" s="42">
        <v>4862</v>
      </c>
      <c r="J96" s="25">
        <v>39</v>
      </c>
      <c r="K96" s="25">
        <v>0</v>
      </c>
      <c r="L96" s="26">
        <f t="shared" si="14"/>
        <v>0.61904761904761907</v>
      </c>
      <c r="M96" s="35">
        <v>162951</v>
      </c>
      <c r="N96" s="23">
        <v>47906</v>
      </c>
      <c r="O96" s="23">
        <v>356906</v>
      </c>
      <c r="P96" s="34">
        <f t="shared" si="16"/>
        <v>0.45656559430214116</v>
      </c>
      <c r="Q96" s="24">
        <f t="shared" si="11"/>
        <v>0.13422581856287089</v>
      </c>
      <c r="R96" s="34">
        <f t="shared" si="17"/>
        <v>0.77280336910797365</v>
      </c>
      <c r="S96" s="24">
        <f t="shared" si="12"/>
        <v>0.22719663089202635</v>
      </c>
      <c r="T96" s="23">
        <f t="shared" si="13"/>
        <v>146049</v>
      </c>
      <c r="U96" s="24">
        <f t="shared" si="18"/>
        <v>0.40920858713498792</v>
      </c>
      <c r="V96" s="2"/>
    </row>
    <row r="97" spans="1:22" ht="48" customHeight="1">
      <c r="A97" s="57" t="s">
        <v>57</v>
      </c>
      <c r="B97" s="58">
        <v>1914</v>
      </c>
      <c r="C97" s="58" t="s">
        <v>190</v>
      </c>
      <c r="D97" s="58">
        <v>1910</v>
      </c>
      <c r="E97" s="42">
        <v>4811</v>
      </c>
      <c r="F97" s="25">
        <v>63</v>
      </c>
      <c r="G97" s="25">
        <v>2</v>
      </c>
      <c r="H97" s="39">
        <f t="shared" si="19"/>
        <v>0.52500000000000002</v>
      </c>
      <c r="I97" s="42">
        <v>4856</v>
      </c>
      <c r="J97" s="25">
        <v>34</v>
      </c>
      <c r="K97" s="25">
        <v>3</v>
      </c>
      <c r="L97" s="26">
        <f t="shared" si="14"/>
        <v>0.53968253968253965</v>
      </c>
      <c r="M97" s="35">
        <v>131213</v>
      </c>
      <c r="N97" s="23">
        <v>58827</v>
      </c>
      <c r="O97" s="23">
        <v>356906</v>
      </c>
      <c r="P97" s="34">
        <f t="shared" si="16"/>
        <v>0.36764021899323629</v>
      </c>
      <c r="Q97" s="24">
        <f t="shared" si="11"/>
        <v>0.16482491188155984</v>
      </c>
      <c r="R97" s="34">
        <f t="shared" si="17"/>
        <v>0.69044937907808879</v>
      </c>
      <c r="S97" s="24">
        <f t="shared" si="12"/>
        <v>0.30955062092191116</v>
      </c>
      <c r="T97" s="23">
        <f t="shared" si="13"/>
        <v>166866</v>
      </c>
      <c r="U97" s="24">
        <f t="shared" si="18"/>
        <v>0.46753486912520381</v>
      </c>
      <c r="V97" s="2"/>
    </row>
    <row r="98" spans="1:22" ht="35.25" customHeight="1">
      <c r="A98" s="57" t="s">
        <v>13</v>
      </c>
      <c r="B98" s="58">
        <v>1914</v>
      </c>
      <c r="C98" s="58" t="s">
        <v>190</v>
      </c>
      <c r="D98" s="58" t="s">
        <v>228</v>
      </c>
      <c r="E98" s="42">
        <v>4787</v>
      </c>
      <c r="F98" s="25">
        <v>81</v>
      </c>
      <c r="G98" s="25">
        <v>0</v>
      </c>
      <c r="H98" s="39">
        <f t="shared" si="19"/>
        <v>0.67500000000000004</v>
      </c>
      <c r="I98" s="42">
        <v>4784</v>
      </c>
      <c r="J98" s="25">
        <v>48</v>
      </c>
      <c r="K98" s="25">
        <v>4</v>
      </c>
      <c r="L98" s="26">
        <f t="shared" si="14"/>
        <v>0.76190476190476186</v>
      </c>
      <c r="M98" s="35">
        <v>159531</v>
      </c>
      <c r="N98" s="23">
        <v>38145</v>
      </c>
      <c r="O98" s="23">
        <v>356906</v>
      </c>
      <c r="P98" s="34">
        <f t="shared" si="16"/>
        <v>0.44698323928429334</v>
      </c>
      <c r="Q98" s="24">
        <f t="shared" si="11"/>
        <v>0.10687688074731162</v>
      </c>
      <c r="R98" s="34">
        <f t="shared" si="17"/>
        <v>0.80703272020882655</v>
      </c>
      <c r="S98" s="24">
        <f t="shared" si="12"/>
        <v>0.19296727979117342</v>
      </c>
      <c r="T98" s="23">
        <f t="shared" si="13"/>
        <v>159230</v>
      </c>
      <c r="U98" s="24">
        <f t="shared" si="18"/>
        <v>0.44613987996839505</v>
      </c>
      <c r="V98" s="2"/>
    </row>
    <row r="99" spans="1:22" ht="27" customHeight="1">
      <c r="A99" s="57" t="s">
        <v>18</v>
      </c>
      <c r="B99" s="58">
        <v>1914</v>
      </c>
      <c r="C99" s="58" t="s">
        <v>190</v>
      </c>
      <c r="D99" s="58" t="s">
        <v>229</v>
      </c>
      <c r="E99" s="42">
        <v>4849</v>
      </c>
      <c r="F99" s="25">
        <v>79</v>
      </c>
      <c r="G99" s="25">
        <v>5</v>
      </c>
      <c r="H99" s="39">
        <f t="shared" si="19"/>
        <v>0.65833333333333333</v>
      </c>
      <c r="I99" s="42">
        <v>4860</v>
      </c>
      <c r="J99" s="25">
        <v>42</v>
      </c>
      <c r="K99" s="25">
        <v>6</v>
      </c>
      <c r="L99" s="26">
        <f t="shared" si="14"/>
        <v>0.66666666666666663</v>
      </c>
      <c r="M99" s="35">
        <v>128601</v>
      </c>
      <c r="N99" s="23">
        <v>64214</v>
      </c>
      <c r="O99" s="23">
        <v>356906</v>
      </c>
      <c r="P99" s="34">
        <f t="shared" si="16"/>
        <v>0.36032176539480981</v>
      </c>
      <c r="Q99" s="24">
        <f t="shared" si="11"/>
        <v>0.17991852196376637</v>
      </c>
      <c r="R99" s="34">
        <f t="shared" si="17"/>
        <v>0.66696574436636158</v>
      </c>
      <c r="S99" s="24">
        <f t="shared" si="12"/>
        <v>0.33303425563363848</v>
      </c>
      <c r="T99" s="23">
        <f t="shared" si="13"/>
        <v>164091</v>
      </c>
      <c r="U99" s="24">
        <f t="shared" si="18"/>
        <v>0.45975971264142379</v>
      </c>
      <c r="V99" s="2"/>
    </row>
    <row r="100" spans="1:22" ht="36" customHeight="1">
      <c r="A100" s="57" t="s">
        <v>15</v>
      </c>
      <c r="B100" s="58">
        <v>1914</v>
      </c>
      <c r="C100" s="58" t="s">
        <v>190</v>
      </c>
      <c r="D100" s="58">
        <v>1912</v>
      </c>
      <c r="E100" s="42">
        <v>4861</v>
      </c>
      <c r="F100" s="25">
        <v>64</v>
      </c>
      <c r="G100" s="25">
        <v>41</v>
      </c>
      <c r="H100" s="39">
        <f t="shared" si="19"/>
        <v>0.53333333333333333</v>
      </c>
      <c r="I100" s="42">
        <v>4843</v>
      </c>
      <c r="J100" s="25">
        <v>33</v>
      </c>
      <c r="K100" s="25">
        <v>25</v>
      </c>
      <c r="L100" s="26">
        <f t="shared" si="14"/>
        <v>0.52380952380952384</v>
      </c>
      <c r="M100" s="35">
        <v>98144</v>
      </c>
      <c r="N100" s="23">
        <v>84436</v>
      </c>
      <c r="O100" s="23">
        <v>356906</v>
      </c>
      <c r="P100" s="34">
        <f t="shared" si="16"/>
        <v>0.27498557043030936</v>
      </c>
      <c r="Q100" s="24">
        <f t="shared" si="11"/>
        <v>0.23657769832953215</v>
      </c>
      <c r="R100" s="34">
        <f t="shared" si="17"/>
        <v>0.53753970862087852</v>
      </c>
      <c r="S100" s="24">
        <f t="shared" si="12"/>
        <v>0.46246029137912148</v>
      </c>
      <c r="T100" s="23">
        <f t="shared" si="13"/>
        <v>174326</v>
      </c>
      <c r="U100" s="24">
        <f t="shared" si="18"/>
        <v>0.48843673124015846</v>
      </c>
      <c r="V100" s="2"/>
    </row>
    <row r="101" spans="1:22" ht="39.75" customHeight="1">
      <c r="A101" s="57" t="s">
        <v>142</v>
      </c>
      <c r="B101" s="58">
        <v>1914</v>
      </c>
      <c r="C101" s="58" t="s">
        <v>190</v>
      </c>
      <c r="D101" s="58" t="s">
        <v>186</v>
      </c>
      <c r="E101" s="42">
        <v>4860</v>
      </c>
      <c r="F101" s="25">
        <v>68</v>
      </c>
      <c r="G101" s="25">
        <v>2</v>
      </c>
      <c r="H101" s="39">
        <f t="shared" si="19"/>
        <v>0.56666666666666665</v>
      </c>
      <c r="I101" s="42">
        <v>4860</v>
      </c>
      <c r="J101" s="25">
        <v>48</v>
      </c>
      <c r="K101" s="25">
        <v>4</v>
      </c>
      <c r="L101" s="26">
        <f t="shared" si="14"/>
        <v>0.76190476190476186</v>
      </c>
      <c r="M101" s="35">
        <v>139801</v>
      </c>
      <c r="N101" s="23">
        <v>44961</v>
      </c>
      <c r="O101" s="23">
        <v>356906</v>
      </c>
      <c r="P101" s="34">
        <f t="shared" si="16"/>
        <v>0.39170257714916534</v>
      </c>
      <c r="Q101" s="24">
        <f t="shared" si="11"/>
        <v>0.12597434618639081</v>
      </c>
      <c r="R101" s="34">
        <f t="shared" si="17"/>
        <v>0.75665450687912017</v>
      </c>
      <c r="S101" s="24">
        <f t="shared" si="12"/>
        <v>0.24334549312087983</v>
      </c>
      <c r="T101" s="23">
        <f t="shared" si="13"/>
        <v>172144</v>
      </c>
      <c r="U101" s="24">
        <f t="shared" si="18"/>
        <v>0.48232307666444385</v>
      </c>
      <c r="V101" s="2"/>
    </row>
    <row r="102" spans="1:22" ht="33.75" customHeight="1">
      <c r="A102" s="57" t="s">
        <v>19</v>
      </c>
      <c r="B102" s="58">
        <v>1914</v>
      </c>
      <c r="C102" s="58" t="s">
        <v>190</v>
      </c>
      <c r="D102" s="58" t="s">
        <v>186</v>
      </c>
      <c r="E102" s="42">
        <v>4862</v>
      </c>
      <c r="F102" s="25">
        <v>64</v>
      </c>
      <c r="G102" s="25">
        <v>13</v>
      </c>
      <c r="H102" s="39">
        <f t="shared" si="19"/>
        <v>0.53333333333333333</v>
      </c>
      <c r="I102" s="42">
        <v>4861</v>
      </c>
      <c r="J102" s="25">
        <v>33</v>
      </c>
      <c r="K102" s="25">
        <v>3</v>
      </c>
      <c r="L102" s="26">
        <f t="shared" si="14"/>
        <v>0.52380952380952384</v>
      </c>
      <c r="M102" s="35">
        <v>136671</v>
      </c>
      <c r="N102" s="23">
        <v>59786</v>
      </c>
      <c r="O102" s="23">
        <v>356906</v>
      </c>
      <c r="P102" s="34">
        <f t="shared" si="16"/>
        <v>0.38293276100709989</v>
      </c>
      <c r="Q102" s="24">
        <f t="shared" si="11"/>
        <v>0.16751189388802654</v>
      </c>
      <c r="R102" s="34">
        <f t="shared" si="17"/>
        <v>0.69567895264612611</v>
      </c>
      <c r="S102" s="24">
        <f t="shared" si="12"/>
        <v>0.30432104735387389</v>
      </c>
      <c r="T102" s="23">
        <f t="shared" si="13"/>
        <v>160449</v>
      </c>
      <c r="U102" s="24">
        <f t="shared" si="18"/>
        <v>0.44955534510487355</v>
      </c>
      <c r="V102" s="2"/>
    </row>
    <row r="103" spans="1:22" ht="26.25" customHeight="1">
      <c r="A103" s="57" t="s">
        <v>184</v>
      </c>
      <c r="B103" s="58">
        <v>1914</v>
      </c>
      <c r="C103" s="58" t="s">
        <v>190</v>
      </c>
      <c r="D103" s="58" t="s">
        <v>186</v>
      </c>
      <c r="E103" s="42">
        <v>4821</v>
      </c>
      <c r="F103" s="25">
        <v>69</v>
      </c>
      <c r="G103" s="25">
        <v>11</v>
      </c>
      <c r="H103" s="39">
        <f t="shared" si="19"/>
        <v>0.57499999999999996</v>
      </c>
      <c r="I103" s="42">
        <v>4767</v>
      </c>
      <c r="J103" s="25">
        <v>53</v>
      </c>
      <c r="K103" s="25">
        <v>0</v>
      </c>
      <c r="L103" s="26">
        <f t="shared" si="14"/>
        <v>0.84126984126984128</v>
      </c>
      <c r="M103" s="35">
        <v>108352</v>
      </c>
      <c r="N103" s="23">
        <v>63782</v>
      </c>
      <c r="O103" s="23">
        <v>356906</v>
      </c>
      <c r="P103" s="34">
        <f t="shared" si="16"/>
        <v>0.30358693885785054</v>
      </c>
      <c r="Q103" s="24">
        <f t="shared" si="11"/>
        <v>0.17870811922466981</v>
      </c>
      <c r="R103" s="34">
        <f t="shared" si="17"/>
        <v>0.62946309270684464</v>
      </c>
      <c r="S103" s="24">
        <f t="shared" si="12"/>
        <v>0.37053690729315536</v>
      </c>
      <c r="T103" s="23">
        <f t="shared" si="13"/>
        <v>184772</v>
      </c>
      <c r="U103" s="24">
        <f t="shared" si="18"/>
        <v>0.51770494191747962</v>
      </c>
      <c r="V103" s="2"/>
    </row>
    <row r="104" spans="1:22" ht="37.5" customHeight="1">
      <c r="A104" s="57" t="s">
        <v>185</v>
      </c>
      <c r="B104" s="58">
        <v>1914</v>
      </c>
      <c r="C104" s="58" t="s">
        <v>189</v>
      </c>
      <c r="D104" s="58" t="s">
        <v>186</v>
      </c>
      <c r="E104" s="42">
        <v>4813</v>
      </c>
      <c r="F104" s="25">
        <v>67</v>
      </c>
      <c r="G104" s="25">
        <v>0</v>
      </c>
      <c r="H104" s="39">
        <f t="shared" si="19"/>
        <v>0.55833333333333335</v>
      </c>
      <c r="I104" s="42">
        <v>4839</v>
      </c>
      <c r="J104" s="25">
        <v>33</v>
      </c>
      <c r="K104" s="25">
        <v>0</v>
      </c>
      <c r="L104" s="26">
        <f t="shared" si="14"/>
        <v>0.52380952380952384</v>
      </c>
      <c r="M104" s="35">
        <v>178954</v>
      </c>
      <c r="N104" s="23">
        <v>44033</v>
      </c>
      <c r="O104" s="23">
        <v>356906</v>
      </c>
      <c r="P104" s="34">
        <f t="shared" si="16"/>
        <v>0.50140373095436896</v>
      </c>
      <c r="Q104" s="24">
        <f t="shared" si="11"/>
        <v>0.12337422178388707</v>
      </c>
      <c r="R104" s="34">
        <f t="shared" si="17"/>
        <v>0.80253108925632433</v>
      </c>
      <c r="S104" s="24">
        <f t="shared" si="12"/>
        <v>0.19746891074367565</v>
      </c>
      <c r="T104" s="23">
        <f t="shared" si="13"/>
        <v>133919</v>
      </c>
      <c r="U104" s="24">
        <f t="shared" si="18"/>
        <v>0.37522204726174396</v>
      </c>
      <c r="V104" s="2"/>
    </row>
    <row r="105" spans="1:22" ht="37.5" customHeight="1">
      <c r="A105" s="57" t="s">
        <v>17</v>
      </c>
      <c r="B105" s="58">
        <v>1916</v>
      </c>
      <c r="C105" s="58" t="s">
        <v>189</v>
      </c>
      <c r="D105" s="58">
        <v>1914</v>
      </c>
      <c r="E105" s="42">
        <v>5536</v>
      </c>
      <c r="F105" s="25">
        <v>71</v>
      </c>
      <c r="G105" s="25">
        <v>36</v>
      </c>
      <c r="H105" s="39">
        <f>(F105/130)</f>
        <v>0.5461538461538461</v>
      </c>
      <c r="I105" s="42">
        <v>5518</v>
      </c>
      <c r="J105" s="25">
        <v>45</v>
      </c>
      <c r="K105" s="25">
        <v>0</v>
      </c>
      <c r="L105" s="26">
        <f>(J105/67)</f>
        <v>0.67164179104477617</v>
      </c>
      <c r="M105" s="35">
        <v>240975</v>
      </c>
      <c r="N105" s="23">
        <v>58100</v>
      </c>
      <c r="O105" s="23">
        <v>416215</v>
      </c>
      <c r="P105" s="34">
        <f t="shared" si="16"/>
        <v>0.57896760087935317</v>
      </c>
      <c r="Q105" s="24">
        <f t="shared" si="11"/>
        <v>0.13959131698761457</v>
      </c>
      <c r="R105" s="34">
        <f t="shared" si="17"/>
        <v>0.80573434757167939</v>
      </c>
      <c r="S105" s="24">
        <f t="shared" si="12"/>
        <v>0.19426565242832067</v>
      </c>
      <c r="T105" s="23">
        <f t="shared" si="13"/>
        <v>117140</v>
      </c>
      <c r="U105" s="24">
        <f t="shared" si="18"/>
        <v>0.28144108213303221</v>
      </c>
      <c r="V105" s="2"/>
    </row>
    <row r="106" spans="1:22" ht="37.5" customHeight="1">
      <c r="A106" s="57" t="s">
        <v>13</v>
      </c>
      <c r="B106" s="58">
        <v>1916</v>
      </c>
      <c r="C106" s="58" t="s">
        <v>189</v>
      </c>
      <c r="D106" s="58" t="s">
        <v>230</v>
      </c>
      <c r="E106" s="42">
        <v>5519</v>
      </c>
      <c r="F106" s="25">
        <v>89</v>
      </c>
      <c r="G106" s="25">
        <v>0</v>
      </c>
      <c r="H106" s="39">
        <f t="shared" ref="H106:H113" si="20">(F106/130)</f>
        <v>0.68461538461538463</v>
      </c>
      <c r="I106" s="42">
        <v>5521</v>
      </c>
      <c r="J106" s="25">
        <v>41</v>
      </c>
      <c r="K106" s="25">
        <v>19</v>
      </c>
      <c r="L106" s="26">
        <f t="shared" ref="L106:L169" si="21">(J106/67)</f>
        <v>0.61194029850746268</v>
      </c>
      <c r="M106" s="35">
        <v>211529</v>
      </c>
      <c r="N106" s="23">
        <v>56147</v>
      </c>
      <c r="O106" s="23">
        <v>416215</v>
      </c>
      <c r="P106" s="34">
        <f t="shared" si="16"/>
        <v>0.50822051103396082</v>
      </c>
      <c r="Q106" s="24">
        <f t="shared" si="11"/>
        <v>0.13489903054911523</v>
      </c>
      <c r="R106" s="34">
        <f t="shared" si="17"/>
        <v>0.79024268145070908</v>
      </c>
      <c r="S106" s="24">
        <f t="shared" si="12"/>
        <v>0.20975731854929094</v>
      </c>
      <c r="T106" s="23">
        <f t="shared" si="13"/>
        <v>148539</v>
      </c>
      <c r="U106" s="24">
        <f t="shared" si="18"/>
        <v>0.35688045841692395</v>
      </c>
      <c r="V106" s="2"/>
    </row>
    <row r="107" spans="1:22" ht="22.5" customHeight="1">
      <c r="A107" s="57" t="s">
        <v>20</v>
      </c>
      <c r="B107" s="58">
        <v>1916</v>
      </c>
      <c r="C107" s="58" t="s">
        <v>190</v>
      </c>
      <c r="D107" s="58" t="s">
        <v>186</v>
      </c>
      <c r="E107" s="42">
        <v>5584</v>
      </c>
      <c r="F107" s="25">
        <v>72</v>
      </c>
      <c r="G107" s="25">
        <v>0</v>
      </c>
      <c r="H107" s="39">
        <f t="shared" si="20"/>
        <v>0.55384615384615388</v>
      </c>
      <c r="I107" s="42">
        <v>5549</v>
      </c>
      <c r="J107" s="25">
        <v>49</v>
      </c>
      <c r="K107" s="25">
        <v>5</v>
      </c>
      <c r="L107" s="26">
        <f t="shared" si="21"/>
        <v>0.73134328358208955</v>
      </c>
      <c r="M107" s="35">
        <v>183597</v>
      </c>
      <c r="N107" s="23">
        <v>64255</v>
      </c>
      <c r="O107" s="23">
        <v>416215</v>
      </c>
      <c r="P107" s="34">
        <f t="shared" si="16"/>
        <v>0.44111096428528523</v>
      </c>
      <c r="Q107" s="24">
        <f t="shared" si="11"/>
        <v>0.15437934721237823</v>
      </c>
      <c r="R107" s="34">
        <f t="shared" si="17"/>
        <v>0.74075254587415074</v>
      </c>
      <c r="S107" s="24">
        <f t="shared" si="12"/>
        <v>0.25924745412584932</v>
      </c>
      <c r="T107" s="23">
        <f t="shared" si="13"/>
        <v>168363</v>
      </c>
      <c r="U107" s="24">
        <f t="shared" si="18"/>
        <v>0.40450968850233654</v>
      </c>
      <c r="V107" s="2"/>
    </row>
    <row r="108" spans="1:22" ht="33" customHeight="1">
      <c r="A108" s="57" t="s">
        <v>66</v>
      </c>
      <c r="B108" s="58">
        <v>1916</v>
      </c>
      <c r="C108" s="58" t="s">
        <v>190</v>
      </c>
      <c r="D108" s="58">
        <v>1914</v>
      </c>
      <c r="E108" s="42">
        <v>5590</v>
      </c>
      <c r="F108" s="25">
        <v>74</v>
      </c>
      <c r="G108" s="25">
        <v>3</v>
      </c>
      <c r="H108" s="39">
        <f t="shared" si="20"/>
        <v>0.56923076923076921</v>
      </c>
      <c r="I108" s="42">
        <v>5514</v>
      </c>
      <c r="J108" s="25">
        <v>51</v>
      </c>
      <c r="K108" s="25">
        <v>1</v>
      </c>
      <c r="L108" s="26">
        <f t="shared" si="21"/>
        <v>0.76119402985074625</v>
      </c>
      <c r="M108" s="35">
        <v>130363</v>
      </c>
      <c r="N108" s="23">
        <v>108002</v>
      </c>
      <c r="O108" s="23">
        <v>416215</v>
      </c>
      <c r="P108" s="34">
        <f t="shared" ref="P108:P139" si="22">M108/O108</f>
        <v>0.31321072042093628</v>
      </c>
      <c r="Q108" s="24">
        <f t="shared" si="11"/>
        <v>0.25948608291387865</v>
      </c>
      <c r="R108" s="34">
        <f t="shared" ref="R108:R139" si="23">M108/(M108+N108)</f>
        <v>0.5469049566840769</v>
      </c>
      <c r="S108" s="24">
        <f t="shared" si="12"/>
        <v>0.45309504331592304</v>
      </c>
      <c r="T108" s="23">
        <f t="shared" si="13"/>
        <v>177850</v>
      </c>
      <c r="U108" s="24">
        <f t="shared" ref="U108:U139" si="24">(O108-(M108+N108))/O108</f>
        <v>0.42730319666518507</v>
      </c>
      <c r="V108" s="2"/>
    </row>
    <row r="109" spans="1:22" ht="36.75" customHeight="1">
      <c r="A109" s="57" t="s">
        <v>67</v>
      </c>
      <c r="B109" s="58">
        <v>1916</v>
      </c>
      <c r="C109" s="58" t="s">
        <v>190</v>
      </c>
      <c r="D109" s="58" t="s">
        <v>186</v>
      </c>
      <c r="E109" s="42">
        <v>5581</v>
      </c>
      <c r="F109" s="25">
        <v>77</v>
      </c>
      <c r="G109" s="25">
        <v>1</v>
      </c>
      <c r="H109" s="39">
        <f t="shared" si="20"/>
        <v>0.59230769230769231</v>
      </c>
      <c r="I109" s="42">
        <v>5590</v>
      </c>
      <c r="J109" s="25">
        <v>51</v>
      </c>
      <c r="K109" s="25">
        <v>1</v>
      </c>
      <c r="L109" s="26">
        <f t="shared" si="21"/>
        <v>0.76119402985074625</v>
      </c>
      <c r="M109" s="35">
        <v>136700</v>
      </c>
      <c r="N109" s="23">
        <v>83324</v>
      </c>
      <c r="O109" s="23">
        <v>416215</v>
      </c>
      <c r="P109" s="34">
        <f t="shared" si="22"/>
        <v>0.32843602465072136</v>
      </c>
      <c r="Q109" s="24">
        <f t="shared" si="11"/>
        <v>0.20019461095827878</v>
      </c>
      <c r="R109" s="34">
        <f t="shared" si="23"/>
        <v>0.62129585863360359</v>
      </c>
      <c r="S109" s="24">
        <f t="shared" si="12"/>
        <v>0.37870414136639641</v>
      </c>
      <c r="T109" s="23">
        <f t="shared" si="13"/>
        <v>196191</v>
      </c>
      <c r="U109" s="24">
        <f t="shared" si="24"/>
        <v>0.47136936439099986</v>
      </c>
      <c r="V109" s="2"/>
    </row>
    <row r="110" spans="1:22" ht="36.75" customHeight="1">
      <c r="A110" s="57" t="s">
        <v>68</v>
      </c>
      <c r="B110" s="58">
        <v>1916</v>
      </c>
      <c r="C110" s="58" t="s">
        <v>190</v>
      </c>
      <c r="D110" s="58" t="s">
        <v>186</v>
      </c>
      <c r="E110" s="42">
        <v>5589</v>
      </c>
      <c r="F110" s="25">
        <v>95</v>
      </c>
      <c r="G110" s="25">
        <v>0</v>
      </c>
      <c r="H110" s="39">
        <f t="shared" si="20"/>
        <v>0.73076923076923073</v>
      </c>
      <c r="I110" s="42">
        <v>5575</v>
      </c>
      <c r="J110" s="25">
        <v>55</v>
      </c>
      <c r="K110" s="25">
        <v>2</v>
      </c>
      <c r="L110" s="26">
        <f t="shared" si="21"/>
        <v>0.82089552238805974</v>
      </c>
      <c r="M110" s="35">
        <v>132741</v>
      </c>
      <c r="N110" s="23">
        <v>97432</v>
      </c>
      <c r="O110" s="23">
        <v>416215</v>
      </c>
      <c r="P110" s="34">
        <f t="shared" si="22"/>
        <v>0.31892411373929341</v>
      </c>
      <c r="Q110" s="24">
        <f t="shared" si="11"/>
        <v>0.2340905541607102</v>
      </c>
      <c r="R110" s="34">
        <f t="shared" si="23"/>
        <v>0.57670100315849382</v>
      </c>
      <c r="S110" s="24">
        <f t="shared" si="12"/>
        <v>0.42329899684150618</v>
      </c>
      <c r="T110" s="23">
        <f t="shared" si="13"/>
        <v>186042</v>
      </c>
      <c r="U110" s="24">
        <f t="shared" si="24"/>
        <v>0.44698533209999641</v>
      </c>
      <c r="V110" s="2"/>
    </row>
    <row r="111" spans="1:22" ht="24" customHeight="1">
      <c r="A111" s="57" t="s">
        <v>16</v>
      </c>
      <c r="B111" s="58">
        <v>1916</v>
      </c>
      <c r="C111" s="58" t="s">
        <v>190</v>
      </c>
      <c r="D111" s="58" t="s">
        <v>231</v>
      </c>
      <c r="E111" s="42">
        <v>5590</v>
      </c>
      <c r="F111" s="25">
        <v>98</v>
      </c>
      <c r="G111" s="25">
        <v>0</v>
      </c>
      <c r="H111" s="39">
        <f t="shared" si="20"/>
        <v>0.75384615384615383</v>
      </c>
      <c r="I111" s="42">
        <v>5590</v>
      </c>
      <c r="J111" s="25">
        <v>55</v>
      </c>
      <c r="K111" s="25">
        <v>0</v>
      </c>
      <c r="L111" s="26">
        <f t="shared" si="21"/>
        <v>0.82089552238805974</v>
      </c>
      <c r="M111" s="35">
        <v>187711</v>
      </c>
      <c r="N111" s="23">
        <v>51544</v>
      </c>
      <c r="O111" s="23">
        <v>416215</v>
      </c>
      <c r="P111" s="34">
        <f t="shared" si="22"/>
        <v>0.45099527888230845</v>
      </c>
      <c r="Q111" s="24">
        <f t="shared" si="11"/>
        <v>0.12383984238914984</v>
      </c>
      <c r="R111" s="34">
        <f t="shared" si="23"/>
        <v>0.78456458590207101</v>
      </c>
      <c r="S111" s="24">
        <f t="shared" si="12"/>
        <v>0.21543541409792899</v>
      </c>
      <c r="T111" s="23">
        <f t="shared" si="13"/>
        <v>176960</v>
      </c>
      <c r="U111" s="24">
        <f t="shared" si="24"/>
        <v>0.42516487872854175</v>
      </c>
      <c r="V111" s="2"/>
    </row>
    <row r="112" spans="1:22" ht="24.75" customHeight="1">
      <c r="A112" s="57" t="s">
        <v>18</v>
      </c>
      <c r="B112" s="58">
        <v>1916</v>
      </c>
      <c r="C112" s="58" t="s">
        <v>190</v>
      </c>
      <c r="D112" s="58" t="s">
        <v>232</v>
      </c>
      <c r="E112" s="42">
        <v>5590</v>
      </c>
      <c r="F112" s="25">
        <v>70</v>
      </c>
      <c r="G112" s="25">
        <v>9</v>
      </c>
      <c r="H112" s="39">
        <f t="shared" si="20"/>
        <v>0.53846153846153844</v>
      </c>
      <c r="I112" s="42">
        <v>5519</v>
      </c>
      <c r="J112" s="25">
        <v>46</v>
      </c>
      <c r="K112" s="25">
        <v>0</v>
      </c>
      <c r="L112" s="26">
        <f t="shared" si="21"/>
        <v>0.68656716417910446</v>
      </c>
      <c r="M112" s="35">
        <v>186847</v>
      </c>
      <c r="N112" s="23">
        <v>72361</v>
      </c>
      <c r="O112" s="23">
        <v>416215</v>
      </c>
      <c r="P112" s="34">
        <f t="shared" si="22"/>
        <v>0.44891942866066814</v>
      </c>
      <c r="Q112" s="24">
        <f t="shared" si="11"/>
        <v>0.17385485866679481</v>
      </c>
      <c r="R112" s="34">
        <f t="shared" si="23"/>
        <v>0.72083809141693156</v>
      </c>
      <c r="S112" s="24">
        <f t="shared" si="12"/>
        <v>0.27916190858306844</v>
      </c>
      <c r="T112" s="23">
        <f t="shared" si="13"/>
        <v>157007</v>
      </c>
      <c r="U112" s="24">
        <f t="shared" si="24"/>
        <v>0.37722571267253702</v>
      </c>
      <c r="V112" s="2"/>
    </row>
    <row r="113" spans="1:22" ht="23.25" customHeight="1">
      <c r="A113" s="57" t="s">
        <v>69</v>
      </c>
      <c r="B113" s="58">
        <v>1918</v>
      </c>
      <c r="C113" s="58" t="s">
        <v>190</v>
      </c>
      <c r="D113" s="58" t="s">
        <v>186</v>
      </c>
      <c r="E113" s="42">
        <v>6257</v>
      </c>
      <c r="F113" s="25">
        <v>86</v>
      </c>
      <c r="G113" s="25">
        <v>24</v>
      </c>
      <c r="H113" s="39">
        <f t="shared" si="20"/>
        <v>0.66153846153846152</v>
      </c>
      <c r="I113" s="42">
        <v>6256</v>
      </c>
      <c r="J113" s="25">
        <v>49</v>
      </c>
      <c r="K113" s="25">
        <v>16</v>
      </c>
      <c r="L113" s="26">
        <f t="shared" si="21"/>
        <v>0.73134328358208955</v>
      </c>
      <c r="M113" s="35">
        <v>189614</v>
      </c>
      <c r="N113" s="23">
        <v>173665</v>
      </c>
      <c r="O113" s="23">
        <v>380604</v>
      </c>
      <c r="P113" s="34">
        <f t="shared" si="22"/>
        <v>0.4981923469012412</v>
      </c>
      <c r="Q113" s="24">
        <f t="shared" si="11"/>
        <v>0.45628790028481048</v>
      </c>
      <c r="R113" s="34">
        <f t="shared" si="23"/>
        <v>0.521951447785311</v>
      </c>
      <c r="S113" s="24">
        <f t="shared" si="12"/>
        <v>0.478048552214689</v>
      </c>
      <c r="T113" s="23">
        <f t="shared" si="13"/>
        <v>17325</v>
      </c>
      <c r="U113" s="24">
        <f t="shared" si="24"/>
        <v>4.5519752813948357E-2</v>
      </c>
      <c r="V113" s="2"/>
    </row>
    <row r="114" spans="1:22" ht="22.5" customHeight="1">
      <c r="A114" s="57" t="s">
        <v>111</v>
      </c>
      <c r="B114" s="58">
        <v>1920</v>
      </c>
      <c r="C114" s="58" t="s">
        <v>189</v>
      </c>
      <c r="D114" s="58" t="s">
        <v>186</v>
      </c>
      <c r="E114" s="42">
        <v>6985</v>
      </c>
      <c r="F114" s="25">
        <v>118</v>
      </c>
      <c r="G114" s="25">
        <v>7</v>
      </c>
      <c r="H114" s="39">
        <f>(F114/131)</f>
        <v>0.9007633587786259</v>
      </c>
      <c r="I114" s="42">
        <v>6988</v>
      </c>
      <c r="J114" s="25">
        <v>52</v>
      </c>
      <c r="K114" s="25">
        <v>0</v>
      </c>
      <c r="L114" s="26">
        <f t="shared" si="21"/>
        <v>0.77611940298507465</v>
      </c>
      <c r="M114" s="35">
        <v>526936</v>
      </c>
      <c r="N114" s="23">
        <v>199603</v>
      </c>
      <c r="O114" s="23">
        <v>797945</v>
      </c>
      <c r="P114" s="34">
        <f t="shared" si="22"/>
        <v>0.66036631597415862</v>
      </c>
      <c r="Q114" s="24">
        <f t="shared" si="11"/>
        <v>0.25014631334239829</v>
      </c>
      <c r="R114" s="34">
        <f t="shared" si="23"/>
        <v>0.72526870546522626</v>
      </c>
      <c r="S114" s="24">
        <f t="shared" si="12"/>
        <v>0.2747312945347738</v>
      </c>
      <c r="T114" s="23">
        <f t="shared" si="13"/>
        <v>71406</v>
      </c>
      <c r="U114" s="24">
        <f t="shared" si="24"/>
        <v>8.948737068344309E-2</v>
      </c>
      <c r="V114" s="2"/>
    </row>
    <row r="115" spans="1:22" ht="24.75" customHeight="1">
      <c r="A115" s="57" t="s">
        <v>18</v>
      </c>
      <c r="B115" s="58">
        <v>1920</v>
      </c>
      <c r="C115" s="58" t="s">
        <v>189</v>
      </c>
      <c r="D115" s="58" t="s">
        <v>226</v>
      </c>
      <c r="E115" s="42">
        <v>7032</v>
      </c>
      <c r="F115" s="25">
        <v>87</v>
      </c>
      <c r="G115" s="25">
        <v>0</v>
      </c>
      <c r="H115" s="39">
        <f t="shared" ref="H115:H174" si="25">(F115/131)</f>
        <v>0.66412213740458015</v>
      </c>
      <c r="I115" s="42">
        <v>7012</v>
      </c>
      <c r="J115" s="25">
        <v>48</v>
      </c>
      <c r="K115" s="25">
        <v>0</v>
      </c>
      <c r="L115" s="26">
        <f t="shared" si="21"/>
        <v>0.71641791044776115</v>
      </c>
      <c r="M115" s="35">
        <v>446959</v>
      </c>
      <c r="N115" s="23">
        <v>171414</v>
      </c>
      <c r="O115" s="23">
        <v>797945</v>
      </c>
      <c r="P115" s="34">
        <f t="shared" si="22"/>
        <v>0.56013760346891073</v>
      </c>
      <c r="Q115" s="24">
        <f t="shared" si="11"/>
        <v>0.2148193171208542</v>
      </c>
      <c r="R115" s="34">
        <f t="shared" si="23"/>
        <v>0.72279837573762118</v>
      </c>
      <c r="S115" s="24">
        <f t="shared" si="12"/>
        <v>0.27720162426237888</v>
      </c>
      <c r="T115" s="23">
        <f t="shared" si="13"/>
        <v>179572</v>
      </c>
      <c r="U115" s="24">
        <f t="shared" si="24"/>
        <v>0.22504307941023505</v>
      </c>
      <c r="V115" s="2"/>
    </row>
    <row r="116" spans="1:22" ht="36.75" customHeight="1">
      <c r="A116" s="57" t="s">
        <v>112</v>
      </c>
      <c r="B116" s="58">
        <v>1920</v>
      </c>
      <c r="C116" s="58" t="s">
        <v>190</v>
      </c>
      <c r="D116" s="58" t="s">
        <v>186</v>
      </c>
      <c r="E116" s="42">
        <v>7014</v>
      </c>
      <c r="F116" s="25">
        <v>101</v>
      </c>
      <c r="G116" s="25">
        <v>0</v>
      </c>
      <c r="H116" s="39">
        <f t="shared" si="25"/>
        <v>0.77099236641221369</v>
      </c>
      <c r="I116" s="42">
        <v>7012</v>
      </c>
      <c r="J116" s="25">
        <v>48</v>
      </c>
      <c r="K116" s="25">
        <v>10</v>
      </c>
      <c r="L116" s="26">
        <f t="shared" si="21"/>
        <v>0.71641791044776115</v>
      </c>
      <c r="M116" s="35">
        <v>331105</v>
      </c>
      <c r="N116" s="23">
        <v>217558</v>
      </c>
      <c r="O116" s="23">
        <v>797945</v>
      </c>
      <c r="P116" s="34">
        <f t="shared" si="22"/>
        <v>0.41494714547995165</v>
      </c>
      <c r="Q116" s="24">
        <f t="shared" si="11"/>
        <v>0.27264786420116677</v>
      </c>
      <c r="R116" s="34">
        <f t="shared" si="23"/>
        <v>0.60347608641370021</v>
      </c>
      <c r="S116" s="24">
        <f t="shared" si="12"/>
        <v>0.39652391358629979</v>
      </c>
      <c r="T116" s="23">
        <f t="shared" si="13"/>
        <v>249282</v>
      </c>
      <c r="U116" s="24">
        <f t="shared" si="24"/>
        <v>0.31240499031888164</v>
      </c>
      <c r="V116" s="2"/>
    </row>
    <row r="117" spans="1:22" ht="39.75" customHeight="1">
      <c r="A117" s="57" t="s">
        <v>113</v>
      </c>
      <c r="B117" s="58">
        <v>1922</v>
      </c>
      <c r="C117" s="58" t="s">
        <v>189</v>
      </c>
      <c r="D117" s="58" t="s">
        <v>186</v>
      </c>
      <c r="E117" s="42">
        <v>7748</v>
      </c>
      <c r="F117" s="25">
        <v>97</v>
      </c>
      <c r="G117" s="25">
        <v>0</v>
      </c>
      <c r="H117" s="39">
        <f t="shared" si="25"/>
        <v>0.74045801526717558</v>
      </c>
      <c r="I117" s="42">
        <v>7746</v>
      </c>
      <c r="J117" s="25">
        <v>56</v>
      </c>
      <c r="K117" s="25">
        <v>0</v>
      </c>
      <c r="L117" s="26">
        <f t="shared" si="21"/>
        <v>0.83582089552238803</v>
      </c>
      <c r="M117" s="35">
        <v>534310</v>
      </c>
      <c r="N117" s="23">
        <v>73917</v>
      </c>
      <c r="O117" s="23">
        <v>714630</v>
      </c>
      <c r="P117" s="34">
        <f t="shared" si="22"/>
        <v>0.74767362131452642</v>
      </c>
      <c r="Q117" s="24">
        <f t="shared" si="11"/>
        <v>0.1034339448385878</v>
      </c>
      <c r="R117" s="34">
        <f t="shared" si="23"/>
        <v>0.8784713601993992</v>
      </c>
      <c r="S117" s="24">
        <f t="shared" si="12"/>
        <v>0.12152863980060076</v>
      </c>
      <c r="T117" s="23">
        <f t="shared" si="13"/>
        <v>106403</v>
      </c>
      <c r="U117" s="24">
        <f t="shared" si="24"/>
        <v>0.1488924338468858</v>
      </c>
      <c r="V117" s="2"/>
    </row>
    <row r="118" spans="1:22" ht="23.25" customHeight="1">
      <c r="A118" s="57" t="s">
        <v>114</v>
      </c>
      <c r="B118" s="58">
        <v>1922</v>
      </c>
      <c r="C118" s="58" t="s">
        <v>189</v>
      </c>
      <c r="D118" s="58" t="s">
        <v>186</v>
      </c>
      <c r="E118" s="42">
        <v>7780</v>
      </c>
      <c r="F118" s="25">
        <v>100</v>
      </c>
      <c r="G118" s="25">
        <v>14</v>
      </c>
      <c r="H118" s="39">
        <f t="shared" si="25"/>
        <v>0.76335877862595425</v>
      </c>
      <c r="I118" s="42">
        <v>7774</v>
      </c>
      <c r="J118" s="25">
        <v>49</v>
      </c>
      <c r="K118" s="25">
        <v>13</v>
      </c>
      <c r="L118" s="26">
        <f t="shared" si="21"/>
        <v>0.73134328358208955</v>
      </c>
      <c r="M118" s="35">
        <v>474697</v>
      </c>
      <c r="N118" s="23">
        <v>91011</v>
      </c>
      <c r="O118" s="23">
        <v>714630</v>
      </c>
      <c r="P118" s="34">
        <f t="shared" si="22"/>
        <v>0.66425562878692468</v>
      </c>
      <c r="Q118" s="24">
        <f t="shared" si="11"/>
        <v>0.12735401536459426</v>
      </c>
      <c r="R118" s="34">
        <f t="shared" si="23"/>
        <v>0.83912018214343798</v>
      </c>
      <c r="S118" s="24">
        <f t="shared" si="12"/>
        <v>0.16087981785656205</v>
      </c>
      <c r="T118" s="23">
        <f t="shared" si="13"/>
        <v>148922</v>
      </c>
      <c r="U118" s="24">
        <f t="shared" si="24"/>
        <v>0.20839035584848103</v>
      </c>
      <c r="V118" s="2"/>
    </row>
    <row r="119" spans="1:22" ht="39" customHeight="1">
      <c r="A119" s="57" t="s">
        <v>115</v>
      </c>
      <c r="B119" s="58">
        <v>1924</v>
      </c>
      <c r="C119" s="58" t="s">
        <v>189</v>
      </c>
      <c r="D119" s="58" t="s">
        <v>186</v>
      </c>
      <c r="E119" s="42">
        <v>8487</v>
      </c>
      <c r="F119" s="25">
        <v>89</v>
      </c>
      <c r="G119" s="25">
        <v>0</v>
      </c>
      <c r="H119" s="39">
        <f t="shared" si="25"/>
        <v>0.67938931297709926</v>
      </c>
      <c r="I119" s="42">
        <v>8487</v>
      </c>
      <c r="J119" s="25">
        <v>48</v>
      </c>
      <c r="K119" s="25">
        <v>0</v>
      </c>
      <c r="L119" s="26">
        <f t="shared" si="21"/>
        <v>0.71641791044776115</v>
      </c>
      <c r="M119" s="35">
        <v>520769</v>
      </c>
      <c r="N119" s="23">
        <v>197455</v>
      </c>
      <c r="O119" s="23">
        <v>869151</v>
      </c>
      <c r="P119" s="34">
        <f t="shared" si="22"/>
        <v>0.59916976451732784</v>
      </c>
      <c r="Q119" s="24">
        <f t="shared" si="11"/>
        <v>0.22718146789223045</v>
      </c>
      <c r="R119" s="34">
        <f t="shared" si="23"/>
        <v>0.72507880549800618</v>
      </c>
      <c r="S119" s="24">
        <f t="shared" si="12"/>
        <v>0.27492119450199382</v>
      </c>
      <c r="T119" s="23">
        <f t="shared" si="13"/>
        <v>150927</v>
      </c>
      <c r="U119" s="24">
        <f t="shared" si="24"/>
        <v>0.1736487675904417</v>
      </c>
      <c r="V119" s="2"/>
    </row>
    <row r="120" spans="1:22" ht="39.75" customHeight="1">
      <c r="A120" s="57" t="s">
        <v>116</v>
      </c>
      <c r="B120" s="58">
        <v>1924</v>
      </c>
      <c r="C120" s="58" t="s">
        <v>190</v>
      </c>
      <c r="D120" s="58" t="s">
        <v>233</v>
      </c>
      <c r="E120" s="42">
        <v>8496</v>
      </c>
      <c r="F120" s="25">
        <v>73</v>
      </c>
      <c r="G120" s="25">
        <v>5</v>
      </c>
      <c r="H120" s="39">
        <f t="shared" si="25"/>
        <v>0.5572519083969466</v>
      </c>
      <c r="I120" s="42">
        <v>8496</v>
      </c>
      <c r="J120" s="25">
        <v>48</v>
      </c>
      <c r="K120" s="25">
        <v>0</v>
      </c>
      <c r="L120" s="26">
        <f t="shared" si="21"/>
        <v>0.71641791044776115</v>
      </c>
      <c r="M120" s="35">
        <v>246414</v>
      </c>
      <c r="N120" s="23">
        <v>200391</v>
      </c>
      <c r="O120" s="23">
        <v>869151</v>
      </c>
      <c r="P120" s="34">
        <f t="shared" si="22"/>
        <v>0.28351115053655807</v>
      </c>
      <c r="Q120" s="24">
        <f t="shared" si="11"/>
        <v>0.23055947700687221</v>
      </c>
      <c r="R120" s="34">
        <f t="shared" si="23"/>
        <v>0.55150233323261821</v>
      </c>
      <c r="S120" s="24">
        <f t="shared" si="12"/>
        <v>0.44849766676738173</v>
      </c>
      <c r="T120" s="23">
        <f t="shared" si="13"/>
        <v>422346</v>
      </c>
      <c r="U120" s="24">
        <f t="shared" si="24"/>
        <v>0.4859293724565697</v>
      </c>
      <c r="V120" s="2"/>
    </row>
    <row r="121" spans="1:22" ht="35.25" customHeight="1">
      <c r="A121" s="57" t="s">
        <v>117</v>
      </c>
      <c r="B121" s="58">
        <v>1924</v>
      </c>
      <c r="C121" s="58" t="s">
        <v>190</v>
      </c>
      <c r="D121" s="58" t="s">
        <v>186</v>
      </c>
      <c r="E121" s="42">
        <v>8504</v>
      </c>
      <c r="F121" s="25">
        <v>75</v>
      </c>
      <c r="G121" s="25">
        <v>31</v>
      </c>
      <c r="H121" s="39">
        <f t="shared" si="25"/>
        <v>0.5725190839694656</v>
      </c>
      <c r="I121" s="42">
        <v>8505</v>
      </c>
      <c r="J121" s="25">
        <v>37</v>
      </c>
      <c r="K121" s="25">
        <v>4</v>
      </c>
      <c r="L121" s="26">
        <f t="shared" si="21"/>
        <v>0.55223880597014929</v>
      </c>
      <c r="M121" s="35">
        <v>253732</v>
      </c>
      <c r="N121" s="23">
        <v>257492</v>
      </c>
      <c r="O121" s="23">
        <v>869151</v>
      </c>
      <c r="P121" s="34">
        <f t="shared" si="22"/>
        <v>0.29193086126576395</v>
      </c>
      <c r="Q121" s="24">
        <f t="shared" si="11"/>
        <v>0.29625692198478748</v>
      </c>
      <c r="R121" s="34">
        <f t="shared" si="23"/>
        <v>0.4963225513669155</v>
      </c>
      <c r="S121" s="24">
        <f t="shared" si="12"/>
        <v>0.5036774486330845</v>
      </c>
      <c r="T121" s="23">
        <f t="shared" si="13"/>
        <v>357927</v>
      </c>
      <c r="U121" s="24">
        <f t="shared" si="24"/>
        <v>0.41181221674944862</v>
      </c>
      <c r="V121" s="2"/>
    </row>
    <row r="122" spans="1:22" ht="61.5" customHeight="1">
      <c r="A122" s="57" t="s">
        <v>118</v>
      </c>
      <c r="B122" s="58">
        <v>1924</v>
      </c>
      <c r="C122" s="58" t="s">
        <v>190</v>
      </c>
      <c r="D122" s="58" t="s">
        <v>186</v>
      </c>
      <c r="E122" s="42">
        <v>8509</v>
      </c>
      <c r="F122" s="25">
        <v>109</v>
      </c>
      <c r="G122" s="25">
        <v>0</v>
      </c>
      <c r="H122" s="39">
        <f t="shared" si="25"/>
        <v>0.83206106870229013</v>
      </c>
      <c r="I122" s="42">
        <v>8495</v>
      </c>
      <c r="J122" s="25">
        <v>53</v>
      </c>
      <c r="K122" s="25">
        <v>0</v>
      </c>
      <c r="L122" s="26">
        <f t="shared" si="21"/>
        <v>0.79104477611940294</v>
      </c>
      <c r="M122" s="35">
        <v>428407</v>
      </c>
      <c r="N122" s="23">
        <v>143977</v>
      </c>
      <c r="O122" s="23">
        <v>869151</v>
      </c>
      <c r="P122" s="34">
        <f t="shared" si="22"/>
        <v>0.49290284426986797</v>
      </c>
      <c r="Q122" s="24">
        <f t="shared" si="11"/>
        <v>0.16565245854862964</v>
      </c>
      <c r="R122" s="34">
        <f t="shared" si="23"/>
        <v>0.74846082350310283</v>
      </c>
      <c r="S122" s="24">
        <f t="shared" si="12"/>
        <v>0.25153917649689717</v>
      </c>
      <c r="T122" s="23">
        <f t="shared" si="13"/>
        <v>296767</v>
      </c>
      <c r="U122" s="24">
        <f t="shared" si="24"/>
        <v>0.34144469718150239</v>
      </c>
      <c r="V122" s="2"/>
    </row>
    <row r="123" spans="1:22" ht="50.25" customHeight="1">
      <c r="A123" s="57" t="s">
        <v>119</v>
      </c>
      <c r="B123" s="58">
        <v>1924</v>
      </c>
      <c r="C123" s="58" t="s">
        <v>189</v>
      </c>
      <c r="D123" s="58" t="s">
        <v>186</v>
      </c>
      <c r="E123" s="42">
        <v>8509</v>
      </c>
      <c r="F123" s="25">
        <v>71</v>
      </c>
      <c r="G123" s="25">
        <v>0</v>
      </c>
      <c r="H123" s="39">
        <f t="shared" si="25"/>
        <v>0.5419847328244275</v>
      </c>
      <c r="I123" s="42">
        <v>8495</v>
      </c>
      <c r="J123" s="25">
        <v>38</v>
      </c>
      <c r="K123" s="25">
        <v>0</v>
      </c>
      <c r="L123" s="26">
        <f t="shared" si="21"/>
        <v>0.56716417910447758</v>
      </c>
      <c r="M123" s="35">
        <v>460965</v>
      </c>
      <c r="N123" s="23">
        <v>143518</v>
      </c>
      <c r="O123" s="23">
        <v>869151</v>
      </c>
      <c r="P123" s="34">
        <f t="shared" si="22"/>
        <v>0.53036238812358272</v>
      </c>
      <c r="Q123" s="24">
        <f t="shared" si="11"/>
        <v>0.16512435698745098</v>
      </c>
      <c r="R123" s="34">
        <f t="shared" si="23"/>
        <v>0.76257727678032305</v>
      </c>
      <c r="S123" s="24">
        <f t="shared" si="12"/>
        <v>0.23742272321967697</v>
      </c>
      <c r="T123" s="23">
        <f t="shared" si="13"/>
        <v>264668</v>
      </c>
      <c r="U123" s="24">
        <f t="shared" si="24"/>
        <v>0.30451325488896636</v>
      </c>
      <c r="V123" s="2"/>
    </row>
    <row r="124" spans="1:22" ht="27.75" customHeight="1">
      <c r="A124" s="57" t="s">
        <v>80</v>
      </c>
      <c r="B124" s="58">
        <v>1926</v>
      </c>
      <c r="C124" s="58" t="s">
        <v>190</v>
      </c>
      <c r="D124" s="58" t="s">
        <v>186</v>
      </c>
      <c r="E124" s="42">
        <v>9225</v>
      </c>
      <c r="F124" s="25">
        <v>111</v>
      </c>
      <c r="G124" s="25">
        <v>0</v>
      </c>
      <c r="H124" s="39">
        <f t="shared" si="25"/>
        <v>0.84732824427480913</v>
      </c>
      <c r="I124" s="42">
        <v>9243</v>
      </c>
      <c r="J124" s="25">
        <v>51</v>
      </c>
      <c r="K124" s="25">
        <v>0</v>
      </c>
      <c r="L124" s="26">
        <f t="shared" si="21"/>
        <v>0.76119402985074625</v>
      </c>
      <c r="M124" s="35">
        <v>331964</v>
      </c>
      <c r="N124" s="23">
        <v>148784</v>
      </c>
      <c r="O124" s="23">
        <v>722781</v>
      </c>
      <c r="P124" s="34">
        <f t="shared" si="22"/>
        <v>0.45928711463084948</v>
      </c>
      <c r="Q124" s="24">
        <f t="shared" si="11"/>
        <v>0.20584935132495183</v>
      </c>
      <c r="R124" s="34">
        <f t="shared" si="23"/>
        <v>0.69051561316947752</v>
      </c>
      <c r="S124" s="24">
        <f t="shared" si="12"/>
        <v>0.30948438683052243</v>
      </c>
      <c r="T124" s="23">
        <f t="shared" si="13"/>
        <v>242033</v>
      </c>
      <c r="U124" s="24">
        <f t="shared" si="24"/>
        <v>0.33486353404419872</v>
      </c>
      <c r="V124" s="2"/>
    </row>
    <row r="125" spans="1:22" ht="39" customHeight="1">
      <c r="A125" s="57" t="s">
        <v>81</v>
      </c>
      <c r="B125" s="58">
        <v>1926</v>
      </c>
      <c r="C125" s="58" t="s">
        <v>189</v>
      </c>
      <c r="D125" s="58" t="s">
        <v>186</v>
      </c>
      <c r="E125" s="42">
        <v>9179</v>
      </c>
      <c r="F125" s="25">
        <v>98</v>
      </c>
      <c r="G125" s="25">
        <v>1</v>
      </c>
      <c r="H125" s="39">
        <f t="shared" si="25"/>
        <v>0.74809160305343514</v>
      </c>
      <c r="I125" s="42">
        <v>9186</v>
      </c>
      <c r="J125" s="25">
        <v>39</v>
      </c>
      <c r="K125" s="25">
        <v>2</v>
      </c>
      <c r="L125" s="26">
        <f t="shared" si="21"/>
        <v>0.58208955223880599</v>
      </c>
      <c r="M125" s="35">
        <v>383003</v>
      </c>
      <c r="N125" s="23">
        <v>127592</v>
      </c>
      <c r="O125" s="23">
        <v>722781</v>
      </c>
      <c r="P125" s="34">
        <f t="shared" si="22"/>
        <v>0.52990186515694238</v>
      </c>
      <c r="Q125" s="24">
        <f t="shared" si="11"/>
        <v>0.17652926681802647</v>
      </c>
      <c r="R125" s="34">
        <f t="shared" si="23"/>
        <v>0.75011114484082297</v>
      </c>
      <c r="S125" s="24">
        <f t="shared" si="12"/>
        <v>0.24988885515917703</v>
      </c>
      <c r="T125" s="23">
        <f t="shared" si="13"/>
        <v>212186</v>
      </c>
      <c r="U125" s="24">
        <f t="shared" si="24"/>
        <v>0.29356886802503107</v>
      </c>
      <c r="V125" s="2"/>
    </row>
    <row r="126" spans="1:22" ht="37.5" customHeight="1">
      <c r="A126" s="57" t="s">
        <v>82</v>
      </c>
      <c r="B126" s="58">
        <v>1926</v>
      </c>
      <c r="C126" s="58" t="s">
        <v>190</v>
      </c>
      <c r="D126" s="58" t="s">
        <v>234</v>
      </c>
      <c r="E126" s="42">
        <v>9242</v>
      </c>
      <c r="F126" s="25">
        <v>73</v>
      </c>
      <c r="G126" s="25">
        <v>12</v>
      </c>
      <c r="H126" s="39">
        <f t="shared" si="25"/>
        <v>0.5572519083969466</v>
      </c>
      <c r="I126" s="42">
        <v>9237</v>
      </c>
      <c r="J126" s="25">
        <v>36</v>
      </c>
      <c r="K126" s="25">
        <v>1</v>
      </c>
      <c r="L126" s="26">
        <f t="shared" si="21"/>
        <v>0.53731343283582089</v>
      </c>
      <c r="M126" s="35">
        <v>323322</v>
      </c>
      <c r="N126" s="23">
        <v>140422</v>
      </c>
      <c r="O126" s="23">
        <v>722781</v>
      </c>
      <c r="P126" s="34">
        <f t="shared" si="22"/>
        <v>0.44733051920291206</v>
      </c>
      <c r="Q126" s="24">
        <f t="shared" si="11"/>
        <v>0.19428014848204367</v>
      </c>
      <c r="R126" s="34">
        <f t="shared" si="23"/>
        <v>0.697199316864477</v>
      </c>
      <c r="S126" s="24">
        <f t="shared" si="12"/>
        <v>0.30280068313552305</v>
      </c>
      <c r="T126" s="23">
        <f t="shared" si="13"/>
        <v>259037</v>
      </c>
      <c r="U126" s="24">
        <f t="shared" si="24"/>
        <v>0.35838933231504427</v>
      </c>
      <c r="V126" s="2"/>
    </row>
    <row r="127" spans="1:22" ht="37.5" customHeight="1">
      <c r="A127" s="57" t="s">
        <v>38</v>
      </c>
      <c r="B127" s="58">
        <v>1928</v>
      </c>
      <c r="C127" s="58" t="s">
        <v>189</v>
      </c>
      <c r="D127" s="58" t="s">
        <v>186</v>
      </c>
      <c r="E127" s="42">
        <v>9943</v>
      </c>
      <c r="F127" s="25">
        <v>87</v>
      </c>
      <c r="G127" s="25">
        <v>40</v>
      </c>
      <c r="H127" s="39">
        <f t="shared" si="25"/>
        <v>0.66412213740458015</v>
      </c>
      <c r="I127" s="42">
        <v>9960</v>
      </c>
      <c r="J127" s="25">
        <v>45</v>
      </c>
      <c r="K127" s="25">
        <v>20</v>
      </c>
      <c r="L127" s="26">
        <f t="shared" si="21"/>
        <v>0.67164179104477617</v>
      </c>
      <c r="M127" s="35">
        <v>542796</v>
      </c>
      <c r="N127" s="23">
        <v>346109</v>
      </c>
      <c r="O127" s="23">
        <v>1070274</v>
      </c>
      <c r="P127" s="34">
        <f t="shared" si="22"/>
        <v>0.5071561114256723</v>
      </c>
      <c r="Q127" s="24">
        <f t="shared" si="11"/>
        <v>0.3233835447745157</v>
      </c>
      <c r="R127" s="34">
        <f t="shared" si="23"/>
        <v>0.6106344322509154</v>
      </c>
      <c r="S127" s="24">
        <f t="shared" si="12"/>
        <v>0.38936556774908454</v>
      </c>
      <c r="T127" s="23">
        <f t="shared" si="13"/>
        <v>181369</v>
      </c>
      <c r="U127" s="24">
        <f t="shared" si="24"/>
        <v>0.16946034379981201</v>
      </c>
      <c r="V127" s="2"/>
    </row>
    <row r="128" spans="1:22" ht="36" customHeight="1">
      <c r="A128" s="57" t="s">
        <v>82</v>
      </c>
      <c r="B128" s="58">
        <v>1928</v>
      </c>
      <c r="C128" s="58" t="s">
        <v>190</v>
      </c>
      <c r="D128" s="58" t="s">
        <v>235</v>
      </c>
      <c r="E128" s="42">
        <v>9916</v>
      </c>
      <c r="F128" s="25">
        <v>89</v>
      </c>
      <c r="G128" s="25">
        <v>9</v>
      </c>
      <c r="H128" s="39">
        <f t="shared" si="25"/>
        <v>0.67938931297709926</v>
      </c>
      <c r="I128" s="42">
        <v>9907</v>
      </c>
      <c r="J128" s="25">
        <v>53</v>
      </c>
      <c r="K128" s="25">
        <v>0</v>
      </c>
      <c r="L128" s="26">
        <f t="shared" si="21"/>
        <v>0.79104477611940294</v>
      </c>
      <c r="M128" s="35">
        <v>506065</v>
      </c>
      <c r="N128" s="23">
        <v>223725</v>
      </c>
      <c r="O128" s="23">
        <v>1070274</v>
      </c>
      <c r="P128" s="34">
        <f t="shared" si="22"/>
        <v>0.47283686233618683</v>
      </c>
      <c r="Q128" s="24">
        <f t="shared" si="11"/>
        <v>0.20903525639228834</v>
      </c>
      <c r="R128" s="34">
        <f t="shared" si="23"/>
        <v>0.69343920853944285</v>
      </c>
      <c r="S128" s="24">
        <f t="shared" si="12"/>
        <v>0.30656079146055715</v>
      </c>
      <c r="T128" s="23">
        <f t="shared" si="13"/>
        <v>340484</v>
      </c>
      <c r="U128" s="24">
        <f t="shared" si="24"/>
        <v>0.31812788127152486</v>
      </c>
      <c r="V128" s="2"/>
    </row>
    <row r="129" spans="1:22" ht="36.75" customHeight="1">
      <c r="A129" s="57" t="s">
        <v>39</v>
      </c>
      <c r="B129" s="58">
        <v>1930</v>
      </c>
      <c r="C129" s="58" t="s">
        <v>189</v>
      </c>
      <c r="D129" s="58" t="s">
        <v>186</v>
      </c>
      <c r="E129" s="42">
        <v>10633</v>
      </c>
      <c r="F129" s="25">
        <v>97</v>
      </c>
      <c r="G129" s="25">
        <v>0</v>
      </c>
      <c r="H129" s="39">
        <f t="shared" si="25"/>
        <v>0.74045801526717558</v>
      </c>
      <c r="I129" s="42">
        <v>10657</v>
      </c>
      <c r="J129" s="25">
        <v>51</v>
      </c>
      <c r="K129" s="25">
        <v>0</v>
      </c>
      <c r="L129" s="26">
        <f t="shared" si="21"/>
        <v>0.76119402985074625</v>
      </c>
      <c r="M129" s="35">
        <v>428013</v>
      </c>
      <c r="N129" s="23">
        <v>130833</v>
      </c>
      <c r="O129" s="23">
        <v>828401</v>
      </c>
      <c r="P129" s="34">
        <f t="shared" si="22"/>
        <v>0.51667368822587134</v>
      </c>
      <c r="Q129" s="24">
        <f t="shared" si="11"/>
        <v>0.15793438202030177</v>
      </c>
      <c r="R129" s="34">
        <f t="shared" si="23"/>
        <v>0.76588720327245785</v>
      </c>
      <c r="S129" s="24">
        <f t="shared" si="12"/>
        <v>0.23411279672754212</v>
      </c>
      <c r="T129" s="23">
        <f t="shared" si="13"/>
        <v>269555</v>
      </c>
      <c r="U129" s="24">
        <f t="shared" si="24"/>
        <v>0.32539192975382697</v>
      </c>
      <c r="V129" s="2"/>
    </row>
    <row r="130" spans="1:22" ht="41.25" customHeight="1">
      <c r="A130" s="57" t="s">
        <v>40</v>
      </c>
      <c r="B130" s="58">
        <v>1930</v>
      </c>
      <c r="C130" s="58" t="s">
        <v>190</v>
      </c>
      <c r="D130" s="59" t="s">
        <v>236</v>
      </c>
      <c r="E130" s="42">
        <v>10698</v>
      </c>
      <c r="F130" s="25">
        <v>99</v>
      </c>
      <c r="G130" s="25">
        <v>0</v>
      </c>
      <c r="H130" s="39">
        <f t="shared" si="25"/>
        <v>0.75572519083969469</v>
      </c>
      <c r="I130" s="42">
        <v>10685</v>
      </c>
      <c r="J130" s="25">
        <v>43</v>
      </c>
      <c r="K130" s="25">
        <v>0</v>
      </c>
      <c r="L130" s="26">
        <f t="shared" si="21"/>
        <v>0.64179104477611937</v>
      </c>
      <c r="M130" s="35">
        <v>378716</v>
      </c>
      <c r="N130" s="23">
        <v>174231</v>
      </c>
      <c r="O130" s="23">
        <v>828401</v>
      </c>
      <c r="P130" s="34">
        <f t="shared" si="22"/>
        <v>0.45716506860807749</v>
      </c>
      <c r="Q130" s="24">
        <f t="shared" si="11"/>
        <v>0.21032205417424654</v>
      </c>
      <c r="R130" s="34">
        <f t="shared" si="23"/>
        <v>0.68490470153559024</v>
      </c>
      <c r="S130" s="24">
        <f t="shared" si="12"/>
        <v>0.31509529846440981</v>
      </c>
      <c r="T130" s="23">
        <f t="shared" si="13"/>
        <v>275454</v>
      </c>
      <c r="U130" s="24">
        <f t="shared" si="24"/>
        <v>0.33251287721767597</v>
      </c>
      <c r="V130" s="2"/>
    </row>
    <row r="131" spans="1:22" ht="39.75" customHeight="1">
      <c r="A131" s="57" t="s">
        <v>82</v>
      </c>
      <c r="B131" s="58">
        <v>1930</v>
      </c>
      <c r="C131" s="58" t="s">
        <v>189</v>
      </c>
      <c r="D131" s="58" t="s">
        <v>237</v>
      </c>
      <c r="E131" s="42">
        <v>10624</v>
      </c>
      <c r="F131" s="25">
        <v>109</v>
      </c>
      <c r="G131" s="25">
        <v>0</v>
      </c>
      <c r="H131" s="39">
        <f t="shared" si="25"/>
        <v>0.83206106870229013</v>
      </c>
      <c r="I131" s="42">
        <v>10622</v>
      </c>
      <c r="J131" s="25">
        <v>58</v>
      </c>
      <c r="K131" s="25">
        <v>0</v>
      </c>
      <c r="L131" s="26">
        <f t="shared" si="21"/>
        <v>0.86567164179104472</v>
      </c>
      <c r="M131" s="35">
        <v>486818</v>
      </c>
      <c r="N131" s="23">
        <v>135345</v>
      </c>
      <c r="O131" s="23">
        <v>828401</v>
      </c>
      <c r="P131" s="34">
        <f t="shared" si="22"/>
        <v>0.58765984106730917</v>
      </c>
      <c r="Q131" s="24">
        <f t="shared" ref="Q131:Q194" si="26">(N131/O131)</f>
        <v>0.16338101957868231</v>
      </c>
      <c r="R131" s="34">
        <f t="shared" si="23"/>
        <v>0.78246054490543471</v>
      </c>
      <c r="S131" s="24">
        <f t="shared" si="12"/>
        <v>0.21753945509456524</v>
      </c>
      <c r="T131" s="23">
        <f t="shared" si="13"/>
        <v>206238</v>
      </c>
      <c r="U131" s="24">
        <f t="shared" si="24"/>
        <v>0.24895913935400851</v>
      </c>
      <c r="V131" s="2"/>
    </row>
    <row r="132" spans="1:22" ht="49.5" customHeight="1">
      <c r="A132" s="57" t="s">
        <v>41</v>
      </c>
      <c r="B132" s="58">
        <v>1932</v>
      </c>
      <c r="C132" s="58" t="s">
        <v>190</v>
      </c>
      <c r="D132" s="58" t="s">
        <v>186</v>
      </c>
      <c r="E132" s="42">
        <v>11434</v>
      </c>
      <c r="F132" s="25">
        <v>90</v>
      </c>
      <c r="G132" s="25">
        <v>20</v>
      </c>
      <c r="H132" s="39">
        <f t="shared" si="25"/>
        <v>0.68702290076335881</v>
      </c>
      <c r="I132" s="42">
        <v>11434</v>
      </c>
      <c r="J132" s="25">
        <v>46</v>
      </c>
      <c r="K132" s="25">
        <v>2</v>
      </c>
      <c r="L132" s="26">
        <f t="shared" si="21"/>
        <v>0.68656716417910446</v>
      </c>
      <c r="M132" s="35">
        <v>420052</v>
      </c>
      <c r="N132" s="23">
        <v>409924</v>
      </c>
      <c r="O132" s="23">
        <v>1054203</v>
      </c>
      <c r="P132" s="34">
        <f t="shared" si="22"/>
        <v>0.3984545670995055</v>
      </c>
      <c r="Q132" s="24">
        <f t="shared" si="26"/>
        <v>0.38884730929431999</v>
      </c>
      <c r="R132" s="34">
        <f t="shared" si="23"/>
        <v>0.5061013812447589</v>
      </c>
      <c r="S132" s="24">
        <f t="shared" ref="S132:S195" si="27">(N132/(M132+N132))</f>
        <v>0.4938986187552411</v>
      </c>
      <c r="T132" s="23">
        <f t="shared" ref="T132:T195" si="28">(O132-(M132+N132))</f>
        <v>224227</v>
      </c>
      <c r="U132" s="24">
        <f t="shared" si="24"/>
        <v>0.21269812360617452</v>
      </c>
      <c r="V132" s="2"/>
    </row>
    <row r="133" spans="1:22" ht="39" customHeight="1">
      <c r="A133" s="57" t="s">
        <v>42</v>
      </c>
      <c r="B133" s="58">
        <v>1932</v>
      </c>
      <c r="C133" s="58" t="s">
        <v>189</v>
      </c>
      <c r="D133" s="58" t="s">
        <v>186</v>
      </c>
      <c r="E133" s="42">
        <v>11392</v>
      </c>
      <c r="F133" s="25">
        <v>93</v>
      </c>
      <c r="G133" s="25">
        <v>0</v>
      </c>
      <c r="H133" s="39">
        <f t="shared" si="25"/>
        <v>0.70992366412213737</v>
      </c>
      <c r="I133" s="42">
        <v>11387</v>
      </c>
      <c r="J133" s="25">
        <v>48</v>
      </c>
      <c r="K133" s="25">
        <v>0</v>
      </c>
      <c r="L133" s="26">
        <f t="shared" si="21"/>
        <v>0.71641791044776115</v>
      </c>
      <c r="M133" s="35">
        <v>537292</v>
      </c>
      <c r="N133" s="23">
        <v>227634</v>
      </c>
      <c r="O133" s="23">
        <v>1054203</v>
      </c>
      <c r="P133" s="34">
        <f t="shared" si="22"/>
        <v>0.50966654429934277</v>
      </c>
      <c r="Q133" s="24">
        <f t="shared" si="26"/>
        <v>0.21592994897567167</v>
      </c>
      <c r="R133" s="34">
        <f t="shared" si="23"/>
        <v>0.70241042924413599</v>
      </c>
      <c r="S133" s="24">
        <f t="shared" si="27"/>
        <v>0.29758957075586395</v>
      </c>
      <c r="T133" s="23">
        <f t="shared" si="28"/>
        <v>289277</v>
      </c>
      <c r="U133" s="24">
        <f t="shared" si="24"/>
        <v>0.27440350672498559</v>
      </c>
      <c r="V133" s="2"/>
    </row>
    <row r="134" spans="1:22" ht="38.25" customHeight="1">
      <c r="A134" s="57" t="s">
        <v>40</v>
      </c>
      <c r="B134" s="58">
        <v>1932</v>
      </c>
      <c r="C134" s="58" t="s">
        <v>190</v>
      </c>
      <c r="D134" s="59" t="s">
        <v>238</v>
      </c>
      <c r="E134" s="42">
        <v>11377</v>
      </c>
      <c r="F134" s="25">
        <v>107</v>
      </c>
      <c r="G134" s="25">
        <v>0</v>
      </c>
      <c r="H134" s="39">
        <f t="shared" si="25"/>
        <v>0.81679389312977102</v>
      </c>
      <c r="I134" s="42">
        <v>11371</v>
      </c>
      <c r="J134" s="25">
        <v>51</v>
      </c>
      <c r="K134" s="25">
        <v>0</v>
      </c>
      <c r="L134" s="26">
        <f t="shared" si="21"/>
        <v>0.76119402985074625</v>
      </c>
      <c r="M134" s="35">
        <v>433913</v>
      </c>
      <c r="N134" s="23">
        <v>258257</v>
      </c>
      <c r="O134" s="23">
        <v>1054203</v>
      </c>
      <c r="P134" s="34">
        <f t="shared" si="22"/>
        <v>0.4116028886277121</v>
      </c>
      <c r="Q134" s="24">
        <f t="shared" si="26"/>
        <v>0.24497843394488539</v>
      </c>
      <c r="R134" s="34">
        <f t="shared" si="23"/>
        <v>0.6268879032607596</v>
      </c>
      <c r="S134" s="24">
        <f t="shared" si="27"/>
        <v>0.37311209673924034</v>
      </c>
      <c r="T134" s="23">
        <f t="shared" si="28"/>
        <v>362033</v>
      </c>
      <c r="U134" s="24">
        <f t="shared" si="24"/>
        <v>0.34341867742740251</v>
      </c>
      <c r="V134" s="2"/>
    </row>
    <row r="135" spans="1:22" ht="36" customHeight="1">
      <c r="A135" s="57" t="s">
        <v>88</v>
      </c>
      <c r="B135" s="58">
        <v>1932</v>
      </c>
      <c r="C135" s="58" t="s">
        <v>190</v>
      </c>
      <c r="D135" s="58">
        <v>1934</v>
      </c>
      <c r="E135" s="42">
        <v>11422</v>
      </c>
      <c r="F135" s="25">
        <v>100</v>
      </c>
      <c r="G135" s="25">
        <v>2</v>
      </c>
      <c r="H135" s="39">
        <f t="shared" si="25"/>
        <v>0.76335877862595425</v>
      </c>
      <c r="I135" s="42">
        <v>11423</v>
      </c>
      <c r="J135" s="25">
        <v>40</v>
      </c>
      <c r="K135" s="25">
        <v>0</v>
      </c>
      <c r="L135" s="26">
        <f t="shared" si="21"/>
        <v>0.59701492537313428</v>
      </c>
      <c r="M135" s="35">
        <v>468101</v>
      </c>
      <c r="N135" s="23">
        <v>261856</v>
      </c>
      <c r="O135" s="23">
        <v>1054203</v>
      </c>
      <c r="P135" s="34">
        <f t="shared" si="22"/>
        <v>0.44403307522365237</v>
      </c>
      <c r="Q135" s="24">
        <f t="shared" si="26"/>
        <v>0.24839238742443343</v>
      </c>
      <c r="R135" s="34">
        <f t="shared" si="23"/>
        <v>0.6412720201326928</v>
      </c>
      <c r="S135" s="24">
        <f t="shared" si="27"/>
        <v>0.35872797986730726</v>
      </c>
      <c r="T135" s="23">
        <f t="shared" si="28"/>
        <v>324246</v>
      </c>
      <c r="U135" s="24">
        <f t="shared" si="24"/>
        <v>0.3075745373519142</v>
      </c>
      <c r="V135" s="2"/>
    </row>
    <row r="136" spans="1:22" ht="33.75" customHeight="1">
      <c r="A136" s="57" t="s">
        <v>89</v>
      </c>
      <c r="B136" s="58">
        <v>1934</v>
      </c>
      <c r="C136" s="58" t="s">
        <v>190</v>
      </c>
      <c r="D136" s="58" t="s">
        <v>186</v>
      </c>
      <c r="E136" s="42">
        <v>12162</v>
      </c>
      <c r="F136" s="25">
        <v>92</v>
      </c>
      <c r="G136" s="25">
        <v>0</v>
      </c>
      <c r="H136" s="39">
        <f t="shared" si="25"/>
        <v>0.70229007633587781</v>
      </c>
      <c r="I136" s="42">
        <v>12162</v>
      </c>
      <c r="J136" s="25">
        <v>49</v>
      </c>
      <c r="K136" s="25">
        <v>0</v>
      </c>
      <c r="L136" s="26">
        <f t="shared" si="21"/>
        <v>0.73134328358208955</v>
      </c>
      <c r="M136" s="35">
        <v>509074</v>
      </c>
      <c r="N136" s="23">
        <v>279877</v>
      </c>
      <c r="O136" s="23">
        <v>1064332</v>
      </c>
      <c r="P136" s="34">
        <f t="shared" si="22"/>
        <v>0.47830376235986516</v>
      </c>
      <c r="Q136" s="24">
        <f t="shared" si="26"/>
        <v>0.26296024172908455</v>
      </c>
      <c r="R136" s="34">
        <f t="shared" si="23"/>
        <v>0.64525426800903984</v>
      </c>
      <c r="S136" s="24">
        <f t="shared" si="27"/>
        <v>0.35474573199096016</v>
      </c>
      <c r="T136" s="23">
        <f t="shared" si="28"/>
        <v>275381</v>
      </c>
      <c r="U136" s="24">
        <f t="shared" si="24"/>
        <v>0.25873599591105029</v>
      </c>
      <c r="V136" s="2"/>
    </row>
    <row r="137" spans="1:22" ht="35.25" customHeight="1">
      <c r="A137" s="57" t="s">
        <v>90</v>
      </c>
      <c r="B137" s="58">
        <v>1934</v>
      </c>
      <c r="C137" s="58" t="s">
        <v>190</v>
      </c>
      <c r="D137" s="58">
        <v>1932</v>
      </c>
      <c r="E137" s="42">
        <v>12148</v>
      </c>
      <c r="F137" s="25">
        <v>82</v>
      </c>
      <c r="G137" s="25">
        <v>13</v>
      </c>
      <c r="H137" s="39">
        <f t="shared" si="25"/>
        <v>0.62595419847328249</v>
      </c>
      <c r="I137" s="42">
        <v>12151</v>
      </c>
      <c r="J137" s="25">
        <v>38</v>
      </c>
      <c r="K137" s="25">
        <v>3</v>
      </c>
      <c r="L137" s="26">
        <f t="shared" si="21"/>
        <v>0.56716417910447758</v>
      </c>
      <c r="M137" s="35">
        <v>496017</v>
      </c>
      <c r="N137" s="23">
        <v>215623</v>
      </c>
      <c r="O137" s="23">
        <v>1064332</v>
      </c>
      <c r="P137" s="34">
        <f t="shared" si="22"/>
        <v>0.46603597373751798</v>
      </c>
      <c r="Q137" s="24">
        <f t="shared" si="26"/>
        <v>0.20258998132161768</v>
      </c>
      <c r="R137" s="34">
        <f t="shared" si="23"/>
        <v>0.69700550840312514</v>
      </c>
      <c r="S137" s="24">
        <f t="shared" si="27"/>
        <v>0.3029944915968748</v>
      </c>
      <c r="T137" s="23">
        <f t="shared" si="28"/>
        <v>352692</v>
      </c>
      <c r="U137" s="24">
        <f t="shared" si="24"/>
        <v>0.33137404494086431</v>
      </c>
      <c r="V137" s="2"/>
    </row>
    <row r="138" spans="1:22" ht="39" customHeight="1">
      <c r="A138" s="57" t="s">
        <v>91</v>
      </c>
      <c r="B138" s="58">
        <v>1934</v>
      </c>
      <c r="C138" s="58" t="s">
        <v>189</v>
      </c>
      <c r="D138" s="58" t="s">
        <v>186</v>
      </c>
      <c r="E138" s="42">
        <v>12157</v>
      </c>
      <c r="F138" s="25">
        <v>72</v>
      </c>
      <c r="G138" s="25">
        <v>5</v>
      </c>
      <c r="H138" s="39">
        <f t="shared" si="25"/>
        <v>0.54961832061068705</v>
      </c>
      <c r="I138" s="42">
        <v>12154</v>
      </c>
      <c r="J138" s="25">
        <v>38</v>
      </c>
      <c r="K138" s="25">
        <v>2</v>
      </c>
      <c r="L138" s="26">
        <f t="shared" si="21"/>
        <v>0.56716417910447758</v>
      </c>
      <c r="M138" s="35">
        <v>630125</v>
      </c>
      <c r="N138" s="23">
        <v>181126</v>
      </c>
      <c r="O138" s="23">
        <v>1064332</v>
      </c>
      <c r="P138" s="34">
        <f t="shared" si="22"/>
        <v>0.59203801069591067</v>
      </c>
      <c r="Q138" s="24">
        <f t="shared" si="26"/>
        <v>0.17017810232145608</v>
      </c>
      <c r="R138" s="34">
        <f t="shared" si="23"/>
        <v>0.77673247860403249</v>
      </c>
      <c r="S138" s="24">
        <f t="shared" si="27"/>
        <v>0.22326752139596745</v>
      </c>
      <c r="T138" s="23">
        <f t="shared" si="28"/>
        <v>253081</v>
      </c>
      <c r="U138" s="24">
        <f t="shared" si="24"/>
        <v>0.23778388698263322</v>
      </c>
      <c r="V138" s="2"/>
    </row>
    <row r="139" spans="1:22" ht="33" customHeight="1">
      <c r="A139" s="57" t="s">
        <v>40</v>
      </c>
      <c r="B139" s="58">
        <v>1934</v>
      </c>
      <c r="C139" s="58" t="s">
        <v>190</v>
      </c>
      <c r="D139" s="59" t="s">
        <v>239</v>
      </c>
      <c r="E139" s="42">
        <v>12073</v>
      </c>
      <c r="F139" s="25">
        <v>97</v>
      </c>
      <c r="G139" s="25">
        <v>15</v>
      </c>
      <c r="H139" s="39">
        <f t="shared" si="25"/>
        <v>0.74045801526717558</v>
      </c>
      <c r="I139" s="42">
        <v>12155</v>
      </c>
      <c r="J139" s="25">
        <v>40</v>
      </c>
      <c r="K139" s="25">
        <v>0</v>
      </c>
      <c r="L139" s="26">
        <f t="shared" si="21"/>
        <v>0.59701492537313428</v>
      </c>
      <c r="M139" s="35">
        <v>468617</v>
      </c>
      <c r="N139" s="23">
        <v>216760</v>
      </c>
      <c r="O139" s="23">
        <v>1064332</v>
      </c>
      <c r="P139" s="34">
        <f t="shared" si="22"/>
        <v>0.4402921268927365</v>
      </c>
      <c r="Q139" s="24">
        <f t="shared" si="26"/>
        <v>0.20365825701003071</v>
      </c>
      <c r="R139" s="34">
        <f t="shared" si="23"/>
        <v>0.68373610436300025</v>
      </c>
      <c r="S139" s="24">
        <f t="shared" si="27"/>
        <v>0.3162638956369998</v>
      </c>
      <c r="T139" s="23">
        <f t="shared" si="28"/>
        <v>378955</v>
      </c>
      <c r="U139" s="24">
        <f t="shared" si="24"/>
        <v>0.35604961609723279</v>
      </c>
      <c r="V139" s="2"/>
    </row>
    <row r="140" spans="1:22" ht="50.25" customHeight="1">
      <c r="A140" s="57" t="s">
        <v>132</v>
      </c>
      <c r="B140" s="58">
        <v>1934</v>
      </c>
      <c r="C140" s="58" t="s">
        <v>190</v>
      </c>
      <c r="D140" s="58" t="s">
        <v>186</v>
      </c>
      <c r="E140" s="42">
        <v>12155</v>
      </c>
      <c r="F140" s="25">
        <v>91</v>
      </c>
      <c r="G140" s="25">
        <v>1</v>
      </c>
      <c r="H140" s="39">
        <f t="shared" si="25"/>
        <v>0.69465648854961837</v>
      </c>
      <c r="I140" s="42">
        <v>12161</v>
      </c>
      <c r="J140" s="25">
        <v>55</v>
      </c>
      <c r="K140" s="25">
        <v>2</v>
      </c>
      <c r="L140" s="26">
        <f t="shared" si="21"/>
        <v>0.82089552238805974</v>
      </c>
      <c r="M140" s="35">
        <v>472374</v>
      </c>
      <c r="N140" s="23">
        <v>247166</v>
      </c>
      <c r="O140" s="23">
        <v>1064332</v>
      </c>
      <c r="P140" s="34">
        <f t="shared" ref="P140:P171" si="29">M140/O140</f>
        <v>0.44382204049112495</v>
      </c>
      <c r="Q140" s="24">
        <f t="shared" si="26"/>
        <v>0.23222641055610468</v>
      </c>
      <c r="R140" s="34">
        <f t="shared" ref="R140:R171" si="30">M140/(M140+N140)</f>
        <v>0.65649442699502458</v>
      </c>
      <c r="S140" s="24">
        <f t="shared" si="27"/>
        <v>0.34350557300497542</v>
      </c>
      <c r="T140" s="23">
        <f t="shared" si="28"/>
        <v>344792</v>
      </c>
      <c r="U140" s="24">
        <f t="shared" ref="U140:U171" si="31">(O140-(M140+N140))/O140</f>
        <v>0.3239515489527704</v>
      </c>
      <c r="V140" s="2"/>
    </row>
    <row r="141" spans="1:22" ht="31.5" customHeight="1">
      <c r="A141" s="57" t="s">
        <v>40</v>
      </c>
      <c r="B141" s="58">
        <v>1936</v>
      </c>
      <c r="C141" s="58" t="s">
        <v>190</v>
      </c>
      <c r="D141" s="59" t="s">
        <v>240</v>
      </c>
      <c r="E141" s="42">
        <v>12814</v>
      </c>
      <c r="F141" s="25">
        <v>116</v>
      </c>
      <c r="G141" s="25">
        <v>0</v>
      </c>
      <c r="H141" s="39">
        <f t="shared" si="25"/>
        <v>0.8854961832061069</v>
      </c>
      <c r="I141" s="42">
        <v>12870</v>
      </c>
      <c r="J141" s="25">
        <v>42</v>
      </c>
      <c r="K141" s="25">
        <v>0</v>
      </c>
      <c r="L141" s="26">
        <f t="shared" si="21"/>
        <v>0.62686567164179108</v>
      </c>
      <c r="M141" s="35">
        <v>448917</v>
      </c>
      <c r="N141" s="23">
        <v>397106</v>
      </c>
      <c r="O141" s="23">
        <v>1164268</v>
      </c>
      <c r="P141" s="34">
        <f t="shared" si="29"/>
        <v>0.38557874990981456</v>
      </c>
      <c r="Q141" s="24">
        <f t="shared" si="26"/>
        <v>0.34107782744179177</v>
      </c>
      <c r="R141" s="34">
        <f t="shared" si="30"/>
        <v>0.53062032592494535</v>
      </c>
      <c r="S141" s="24">
        <f t="shared" si="27"/>
        <v>0.46937967407505471</v>
      </c>
      <c r="T141" s="23">
        <f t="shared" si="28"/>
        <v>318245</v>
      </c>
      <c r="U141" s="24">
        <f t="shared" si="31"/>
        <v>0.27334342264839367</v>
      </c>
      <c r="V141" s="2"/>
    </row>
    <row r="142" spans="1:22" ht="25.5" customHeight="1">
      <c r="A142" s="57" t="s">
        <v>133</v>
      </c>
      <c r="B142" s="58">
        <v>1936</v>
      </c>
      <c r="C142" s="58" t="s">
        <v>190</v>
      </c>
      <c r="D142" s="58" t="s">
        <v>186</v>
      </c>
      <c r="E142" s="42">
        <v>12892</v>
      </c>
      <c r="F142" s="25">
        <v>75</v>
      </c>
      <c r="G142" s="25">
        <v>43</v>
      </c>
      <c r="H142" s="39">
        <f t="shared" si="25"/>
        <v>0.5725190839694656</v>
      </c>
      <c r="I142" s="42">
        <v>12891</v>
      </c>
      <c r="J142" s="25">
        <v>48</v>
      </c>
      <c r="K142" s="25">
        <v>16</v>
      </c>
      <c r="L142" s="26">
        <f t="shared" si="21"/>
        <v>0.71641791044776115</v>
      </c>
      <c r="M142" s="35">
        <v>355588</v>
      </c>
      <c r="N142" s="23">
        <v>543847</v>
      </c>
      <c r="O142" s="23">
        <v>1164268</v>
      </c>
      <c r="P142" s="34">
        <f t="shared" si="29"/>
        <v>0.30541765298024165</v>
      </c>
      <c r="Q142" s="24">
        <f t="shared" si="26"/>
        <v>0.46711495978589124</v>
      </c>
      <c r="R142" s="34">
        <f t="shared" si="30"/>
        <v>0.39534596719051407</v>
      </c>
      <c r="S142" s="24">
        <f t="shared" si="27"/>
        <v>0.60465403280948593</v>
      </c>
      <c r="T142" s="23">
        <f t="shared" si="28"/>
        <v>264833</v>
      </c>
      <c r="U142" s="24">
        <f t="shared" si="31"/>
        <v>0.22746738723386711</v>
      </c>
      <c r="V142" s="2"/>
    </row>
    <row r="143" spans="1:22" ht="30.75" customHeight="1">
      <c r="A143" s="57" t="s">
        <v>40</v>
      </c>
      <c r="B143" s="58">
        <v>1938</v>
      </c>
      <c r="C143" s="58" t="s">
        <v>189</v>
      </c>
      <c r="D143" s="59" t="s">
        <v>241</v>
      </c>
      <c r="E143" s="42">
        <v>13534</v>
      </c>
      <c r="F143" s="25">
        <v>118</v>
      </c>
      <c r="G143" s="25">
        <v>0</v>
      </c>
      <c r="H143" s="39">
        <f t="shared" si="25"/>
        <v>0.9007633587786259</v>
      </c>
      <c r="I143" s="42">
        <v>13542</v>
      </c>
      <c r="J143" s="25">
        <v>37</v>
      </c>
      <c r="K143" s="25">
        <v>0</v>
      </c>
      <c r="L143" s="26">
        <f t="shared" si="21"/>
        <v>0.55223880597014929</v>
      </c>
      <c r="M143" s="35">
        <v>609046</v>
      </c>
      <c r="N143" s="23">
        <v>259007</v>
      </c>
      <c r="O143" s="23">
        <v>1144926</v>
      </c>
      <c r="P143" s="34">
        <f t="shared" si="29"/>
        <v>0.53195228337901312</v>
      </c>
      <c r="Q143" s="24">
        <f t="shared" si="26"/>
        <v>0.22622160733532123</v>
      </c>
      <c r="R143" s="34">
        <f t="shared" si="30"/>
        <v>0.70162305757828147</v>
      </c>
      <c r="S143" s="24">
        <f t="shared" si="27"/>
        <v>0.29837694242171847</v>
      </c>
      <c r="T143" s="23">
        <f t="shared" si="28"/>
        <v>276873</v>
      </c>
      <c r="U143" s="24">
        <f t="shared" si="31"/>
        <v>0.24182610928566561</v>
      </c>
      <c r="V143" s="2"/>
    </row>
    <row r="144" spans="1:22" ht="39" customHeight="1">
      <c r="A144" s="57" t="s">
        <v>116</v>
      </c>
      <c r="B144" s="58">
        <v>1938</v>
      </c>
      <c r="C144" s="58" t="s">
        <v>190</v>
      </c>
      <c r="D144" s="58" t="s">
        <v>242</v>
      </c>
      <c r="E144" s="42">
        <v>13594</v>
      </c>
      <c r="F144" s="25">
        <v>79</v>
      </c>
      <c r="G144" s="25">
        <v>5</v>
      </c>
      <c r="H144" s="39">
        <f t="shared" si="25"/>
        <v>0.60305343511450382</v>
      </c>
      <c r="I144" s="42">
        <v>13596</v>
      </c>
      <c r="J144" s="25">
        <v>42</v>
      </c>
      <c r="K144" s="25">
        <v>0</v>
      </c>
      <c r="L144" s="26">
        <f t="shared" si="21"/>
        <v>0.62686567164179108</v>
      </c>
      <c r="M144" s="35">
        <v>488370</v>
      </c>
      <c r="N144" s="23">
        <v>260152</v>
      </c>
      <c r="O144" s="23">
        <v>1144926</v>
      </c>
      <c r="P144" s="34">
        <f t="shared" si="29"/>
        <v>0.42655158499326595</v>
      </c>
      <c r="Q144" s="24">
        <f t="shared" si="26"/>
        <v>0.22722167196831936</v>
      </c>
      <c r="R144" s="34">
        <f t="shared" si="30"/>
        <v>0.65244575309743735</v>
      </c>
      <c r="S144" s="24">
        <f t="shared" si="27"/>
        <v>0.34755424690256265</v>
      </c>
      <c r="T144" s="23">
        <f t="shared" si="28"/>
        <v>396404</v>
      </c>
      <c r="U144" s="24">
        <f t="shared" si="31"/>
        <v>0.34622674303841472</v>
      </c>
      <c r="V144" s="2"/>
    </row>
    <row r="145" spans="1:22" ht="36.75" customHeight="1">
      <c r="A145" s="57" t="s">
        <v>116</v>
      </c>
      <c r="B145" s="58">
        <v>1940</v>
      </c>
      <c r="C145" s="58" t="s">
        <v>190</v>
      </c>
      <c r="D145" s="58" t="s">
        <v>243</v>
      </c>
      <c r="E145" s="42">
        <v>14341</v>
      </c>
      <c r="F145" s="25">
        <v>76</v>
      </c>
      <c r="G145" s="25">
        <v>1</v>
      </c>
      <c r="H145" s="39">
        <f t="shared" si="25"/>
        <v>0.58015267175572516</v>
      </c>
      <c r="I145" s="42">
        <v>14340</v>
      </c>
      <c r="J145" s="25">
        <v>36</v>
      </c>
      <c r="K145" s="25">
        <v>21</v>
      </c>
      <c r="L145" s="26">
        <f t="shared" si="21"/>
        <v>0.53731343283582089</v>
      </c>
      <c r="M145" s="35">
        <v>635815</v>
      </c>
      <c r="N145" s="23">
        <v>287286</v>
      </c>
      <c r="O145" s="23">
        <v>1301573</v>
      </c>
      <c r="P145" s="34">
        <f t="shared" si="29"/>
        <v>0.48849737970901363</v>
      </c>
      <c r="Q145" s="24">
        <f t="shared" si="26"/>
        <v>0.22072215695931</v>
      </c>
      <c r="R145" s="34">
        <f t="shared" si="30"/>
        <v>0.68878161761280732</v>
      </c>
      <c r="S145" s="24">
        <f t="shared" si="27"/>
        <v>0.31121838238719274</v>
      </c>
      <c r="T145" s="23">
        <f t="shared" si="28"/>
        <v>378472</v>
      </c>
      <c r="U145" s="24">
        <f t="shared" si="31"/>
        <v>0.29078046333167634</v>
      </c>
      <c r="V145" s="2"/>
    </row>
    <row r="146" spans="1:22" ht="36.75" customHeight="1">
      <c r="A146" s="57" t="s">
        <v>134</v>
      </c>
      <c r="B146" s="58">
        <v>1942</v>
      </c>
      <c r="C146" s="58" t="s">
        <v>189</v>
      </c>
      <c r="D146" s="58" t="s">
        <v>186</v>
      </c>
      <c r="E146" s="42">
        <v>15064</v>
      </c>
      <c r="F146" s="25">
        <v>93</v>
      </c>
      <c r="G146" s="25">
        <v>0</v>
      </c>
      <c r="H146" s="39">
        <f t="shared" si="25"/>
        <v>0.70992366412213737</v>
      </c>
      <c r="I146" s="42">
        <v>15070</v>
      </c>
      <c r="J146" s="25">
        <v>48</v>
      </c>
      <c r="K146" s="25">
        <v>0</v>
      </c>
      <c r="L146" s="26">
        <f t="shared" si="21"/>
        <v>0.71641791044776115</v>
      </c>
      <c r="M146" s="35">
        <v>415012</v>
      </c>
      <c r="N146" s="23">
        <v>190563</v>
      </c>
      <c r="O146" s="23">
        <v>818182</v>
      </c>
      <c r="P146" s="34">
        <f t="shared" si="29"/>
        <v>0.50723677616960527</v>
      </c>
      <c r="Q146" s="24">
        <f t="shared" si="26"/>
        <v>0.23291028157549298</v>
      </c>
      <c r="R146" s="34">
        <f t="shared" si="30"/>
        <v>0.68531891177806215</v>
      </c>
      <c r="S146" s="24">
        <f t="shared" si="27"/>
        <v>0.31468108822193785</v>
      </c>
      <c r="T146" s="23">
        <f t="shared" si="28"/>
        <v>212607</v>
      </c>
      <c r="U146" s="24">
        <f t="shared" si="31"/>
        <v>0.25985294225490174</v>
      </c>
      <c r="V146" s="2"/>
    </row>
    <row r="147" spans="1:22" ht="36.75" customHeight="1">
      <c r="A147" s="57" t="s">
        <v>135</v>
      </c>
      <c r="B147" s="58">
        <v>1942</v>
      </c>
      <c r="C147" s="58" t="s">
        <v>189</v>
      </c>
      <c r="D147" s="58" t="s">
        <v>186</v>
      </c>
      <c r="E147" s="42">
        <v>15038</v>
      </c>
      <c r="F147" s="25">
        <v>110</v>
      </c>
      <c r="G147" s="25">
        <v>0</v>
      </c>
      <c r="H147" s="39">
        <f t="shared" si="25"/>
        <v>0.83969465648854957</v>
      </c>
      <c r="I147" s="42">
        <v>15047</v>
      </c>
      <c r="J147" s="25">
        <v>49</v>
      </c>
      <c r="K147" s="25">
        <v>0</v>
      </c>
      <c r="L147" s="26">
        <f t="shared" si="21"/>
        <v>0.73134328358208955</v>
      </c>
      <c r="M147" s="35">
        <v>459868</v>
      </c>
      <c r="N147" s="23">
        <v>144842</v>
      </c>
      <c r="O147" s="23">
        <v>818182</v>
      </c>
      <c r="P147" s="34">
        <f t="shared" si="29"/>
        <v>0.56206076398649685</v>
      </c>
      <c r="Q147" s="24">
        <f t="shared" si="26"/>
        <v>0.17702907177131738</v>
      </c>
      <c r="R147" s="34">
        <f t="shared" si="30"/>
        <v>0.76047692282251</v>
      </c>
      <c r="S147" s="24">
        <f t="shared" si="27"/>
        <v>0.23952307717749002</v>
      </c>
      <c r="T147" s="23">
        <f t="shared" si="28"/>
        <v>213472</v>
      </c>
      <c r="U147" s="24">
        <f t="shared" si="31"/>
        <v>0.26091016424218572</v>
      </c>
      <c r="V147" s="2"/>
    </row>
    <row r="148" spans="1:22" ht="39.75" customHeight="1">
      <c r="A148" s="57" t="s">
        <v>136</v>
      </c>
      <c r="B148" s="58">
        <v>1944</v>
      </c>
      <c r="C148" s="58" t="s">
        <v>189</v>
      </c>
      <c r="D148" s="58" t="s">
        <v>186</v>
      </c>
      <c r="E148" s="42">
        <v>15816</v>
      </c>
      <c r="F148" s="25">
        <v>92</v>
      </c>
      <c r="G148" s="25">
        <v>0</v>
      </c>
      <c r="H148" s="39">
        <f t="shared" si="25"/>
        <v>0.70229007633587781</v>
      </c>
      <c r="I148" s="42">
        <v>15816</v>
      </c>
      <c r="J148" s="25">
        <v>48</v>
      </c>
      <c r="K148" s="25">
        <v>0</v>
      </c>
      <c r="L148" s="26">
        <f t="shared" si="21"/>
        <v>0.71641791044776115</v>
      </c>
      <c r="M148" s="35">
        <v>737091</v>
      </c>
      <c r="N148" s="23">
        <v>264149</v>
      </c>
      <c r="O148" s="23">
        <v>1195397</v>
      </c>
      <c r="P148" s="34">
        <f t="shared" si="29"/>
        <v>0.61660770438607426</v>
      </c>
      <c r="Q148" s="24">
        <f t="shared" si="26"/>
        <v>0.22097177757682177</v>
      </c>
      <c r="R148" s="34">
        <f t="shared" si="30"/>
        <v>0.73617813910750673</v>
      </c>
      <c r="S148" s="24">
        <f t="shared" si="27"/>
        <v>0.26382186089249332</v>
      </c>
      <c r="T148" s="23">
        <f t="shared" si="28"/>
        <v>194157</v>
      </c>
      <c r="U148" s="24">
        <f t="shared" si="31"/>
        <v>0.162420518037104</v>
      </c>
      <c r="V148" s="2"/>
    </row>
    <row r="149" spans="1:22" ht="36.75" customHeight="1">
      <c r="A149" s="57" t="s">
        <v>137</v>
      </c>
      <c r="B149" s="58">
        <v>1948</v>
      </c>
      <c r="C149" s="58" t="s">
        <v>190</v>
      </c>
      <c r="D149" s="58" t="s">
        <v>186</v>
      </c>
      <c r="E149" s="42">
        <v>17280</v>
      </c>
      <c r="F149" s="25">
        <v>116</v>
      </c>
      <c r="G149" s="25">
        <v>0</v>
      </c>
      <c r="H149" s="39">
        <f t="shared" si="25"/>
        <v>0.8854961832061069</v>
      </c>
      <c r="I149" s="42">
        <v>17280</v>
      </c>
      <c r="J149" s="25">
        <v>62</v>
      </c>
      <c r="K149" s="25">
        <v>3</v>
      </c>
      <c r="L149" s="26">
        <f t="shared" si="21"/>
        <v>0.92537313432835822</v>
      </c>
      <c r="M149" s="35">
        <v>534538</v>
      </c>
      <c r="N149" s="23">
        <v>539224</v>
      </c>
      <c r="O149" s="23">
        <v>1257804</v>
      </c>
      <c r="P149" s="34">
        <f t="shared" si="29"/>
        <v>0.42497718245450006</v>
      </c>
      <c r="Q149" s="24">
        <f t="shared" si="26"/>
        <v>0.42870272315877511</v>
      </c>
      <c r="R149" s="34">
        <f t="shared" si="30"/>
        <v>0.49781795220914876</v>
      </c>
      <c r="S149" s="24">
        <f t="shared" si="27"/>
        <v>0.50218204779085118</v>
      </c>
      <c r="T149" s="23">
        <f t="shared" si="28"/>
        <v>184042</v>
      </c>
      <c r="U149" s="24">
        <f t="shared" si="31"/>
        <v>0.1463200943867248</v>
      </c>
      <c r="V149" s="2"/>
    </row>
    <row r="150" spans="1:22" ht="36.75" customHeight="1">
      <c r="A150" s="57" t="s">
        <v>143</v>
      </c>
      <c r="B150" s="58">
        <v>1948</v>
      </c>
      <c r="C150" s="58" t="s">
        <v>190</v>
      </c>
      <c r="D150" s="58" t="s">
        <v>186</v>
      </c>
      <c r="E150" s="42">
        <v>17280</v>
      </c>
      <c r="F150" s="25">
        <v>83</v>
      </c>
      <c r="G150" s="25">
        <v>0</v>
      </c>
      <c r="H150" s="39">
        <f t="shared" si="25"/>
        <v>0.63358778625954193</v>
      </c>
      <c r="I150" s="42">
        <v>17278</v>
      </c>
      <c r="J150" s="25">
        <v>49</v>
      </c>
      <c r="K150" s="25">
        <v>0</v>
      </c>
      <c r="L150" s="26">
        <f t="shared" si="21"/>
        <v>0.73134328358208955</v>
      </c>
      <c r="M150" s="35">
        <v>319667</v>
      </c>
      <c r="N150" s="23">
        <v>621523</v>
      </c>
      <c r="O150" s="23">
        <v>1257804</v>
      </c>
      <c r="P150" s="34">
        <f t="shared" si="29"/>
        <v>0.2541469100114167</v>
      </c>
      <c r="Q150" s="24">
        <f t="shared" si="26"/>
        <v>0.49413342619358819</v>
      </c>
      <c r="R150" s="34">
        <f t="shared" si="30"/>
        <v>0.33964130515623836</v>
      </c>
      <c r="S150" s="24">
        <f t="shared" si="27"/>
        <v>0.66035869484376164</v>
      </c>
      <c r="T150" s="23">
        <f t="shared" si="28"/>
        <v>316614</v>
      </c>
      <c r="U150" s="24">
        <f t="shared" si="31"/>
        <v>0.25171966379499511</v>
      </c>
      <c r="V150" s="2"/>
    </row>
    <row r="151" spans="1:22" ht="46.5" customHeight="1">
      <c r="A151" s="57" t="s">
        <v>138</v>
      </c>
      <c r="B151" s="58">
        <v>1948</v>
      </c>
      <c r="C151" s="58" t="s">
        <v>190</v>
      </c>
      <c r="D151" s="58" t="s">
        <v>186</v>
      </c>
      <c r="E151" s="42">
        <v>17280</v>
      </c>
      <c r="F151" s="25">
        <v>90</v>
      </c>
      <c r="G151" s="25">
        <v>4</v>
      </c>
      <c r="H151" s="39">
        <f t="shared" si="25"/>
        <v>0.68702290076335881</v>
      </c>
      <c r="I151" s="42">
        <v>17278</v>
      </c>
      <c r="J151" s="25">
        <v>44</v>
      </c>
      <c r="K151" s="25">
        <v>3</v>
      </c>
      <c r="L151" s="26">
        <f t="shared" si="21"/>
        <v>0.65671641791044777</v>
      </c>
      <c r="M151" s="35">
        <v>294842</v>
      </c>
      <c r="N151" s="23">
        <v>641013</v>
      </c>
      <c r="O151" s="23">
        <v>1257804</v>
      </c>
      <c r="P151" s="34">
        <f t="shared" si="29"/>
        <v>0.23441013067218741</v>
      </c>
      <c r="Q151" s="24">
        <f t="shared" si="26"/>
        <v>0.50962868618640111</v>
      </c>
      <c r="R151" s="34">
        <f t="shared" si="30"/>
        <v>0.31505094272082745</v>
      </c>
      <c r="S151" s="24">
        <f t="shared" si="27"/>
        <v>0.68494905727917255</v>
      </c>
      <c r="T151" s="23">
        <f t="shared" si="28"/>
        <v>321949</v>
      </c>
      <c r="U151" s="24">
        <f t="shared" si="31"/>
        <v>0.25596118314141153</v>
      </c>
      <c r="V151" s="2"/>
    </row>
    <row r="152" spans="1:22" ht="24.75" customHeight="1">
      <c r="A152" s="57" t="s">
        <v>163</v>
      </c>
      <c r="B152" s="58">
        <v>1948</v>
      </c>
      <c r="C152" s="58" t="s">
        <v>189</v>
      </c>
      <c r="D152" s="58" t="s">
        <v>186</v>
      </c>
      <c r="E152" s="42">
        <v>17280</v>
      </c>
      <c r="F152" s="25">
        <v>99</v>
      </c>
      <c r="G152" s="25">
        <v>0</v>
      </c>
      <c r="H152" s="39">
        <f t="shared" si="25"/>
        <v>0.75572519083969469</v>
      </c>
      <c r="I152" s="42">
        <v>17280</v>
      </c>
      <c r="J152" s="25">
        <v>66</v>
      </c>
      <c r="K152" s="25">
        <v>0</v>
      </c>
      <c r="L152" s="26">
        <f t="shared" si="21"/>
        <v>0.9850746268656716</v>
      </c>
      <c r="M152" s="35">
        <v>664703</v>
      </c>
      <c r="N152" s="23">
        <v>420518</v>
      </c>
      <c r="O152" s="23">
        <v>1257804</v>
      </c>
      <c r="P152" s="34">
        <f t="shared" si="29"/>
        <v>0.52846309917920442</v>
      </c>
      <c r="Q152" s="24">
        <f t="shared" si="26"/>
        <v>0.33432712886904475</v>
      </c>
      <c r="R152" s="34">
        <f t="shared" si="30"/>
        <v>0.61250473405877692</v>
      </c>
      <c r="S152" s="24">
        <f t="shared" si="27"/>
        <v>0.38749526594122302</v>
      </c>
      <c r="T152" s="23">
        <f t="shared" si="28"/>
        <v>172583</v>
      </c>
      <c r="U152" s="24">
        <f t="shared" si="31"/>
        <v>0.13720977195175083</v>
      </c>
      <c r="V152" s="2"/>
    </row>
    <row r="153" spans="1:22" ht="36.75" customHeight="1">
      <c r="A153" s="57" t="s">
        <v>139</v>
      </c>
      <c r="B153" s="58">
        <v>1950</v>
      </c>
      <c r="C153" s="58" t="s">
        <v>189</v>
      </c>
      <c r="D153" s="58" t="s">
        <v>186</v>
      </c>
      <c r="E153" s="42">
        <v>18002</v>
      </c>
      <c r="F153" s="25">
        <v>103</v>
      </c>
      <c r="G153" s="25">
        <v>0</v>
      </c>
      <c r="H153" s="39">
        <f t="shared" si="25"/>
        <v>0.7862595419847328</v>
      </c>
      <c r="I153" s="42">
        <v>18008</v>
      </c>
      <c r="J153" s="25">
        <v>59</v>
      </c>
      <c r="K153" s="25">
        <v>2</v>
      </c>
      <c r="L153" s="26">
        <f t="shared" si="21"/>
        <v>0.88059701492537312</v>
      </c>
      <c r="M153" s="35">
        <v>594092</v>
      </c>
      <c r="N153" s="23">
        <v>290870</v>
      </c>
      <c r="O153" s="23">
        <v>1067967</v>
      </c>
      <c r="P153" s="34">
        <f t="shared" si="29"/>
        <v>0.55628310612593834</v>
      </c>
      <c r="Q153" s="24">
        <f t="shared" si="26"/>
        <v>0.2723586028407245</v>
      </c>
      <c r="R153" s="34">
        <f t="shared" si="30"/>
        <v>0.67131922048630333</v>
      </c>
      <c r="S153" s="24">
        <f t="shared" si="27"/>
        <v>0.32868077951369662</v>
      </c>
      <c r="T153" s="23">
        <f t="shared" si="28"/>
        <v>183005</v>
      </c>
      <c r="U153" s="24">
        <f t="shared" si="31"/>
        <v>0.17135829103333716</v>
      </c>
      <c r="V153" s="2"/>
    </row>
    <row r="154" spans="1:22" ht="36" customHeight="1">
      <c r="A154" s="57" t="s">
        <v>101</v>
      </c>
      <c r="B154" s="58">
        <v>1950</v>
      </c>
      <c r="C154" s="58" t="s">
        <v>190</v>
      </c>
      <c r="D154" s="58" t="s">
        <v>186</v>
      </c>
      <c r="E154" s="42">
        <v>17999</v>
      </c>
      <c r="F154" s="25">
        <v>97</v>
      </c>
      <c r="G154" s="25">
        <v>3</v>
      </c>
      <c r="H154" s="39">
        <f t="shared" si="25"/>
        <v>0.74045801526717558</v>
      </c>
      <c r="I154" s="42">
        <v>18000</v>
      </c>
      <c r="J154" s="25">
        <v>47</v>
      </c>
      <c r="K154" s="25">
        <v>0</v>
      </c>
      <c r="L154" s="26">
        <f t="shared" si="21"/>
        <v>0.70149253731343286</v>
      </c>
      <c r="M154" s="35">
        <v>367013</v>
      </c>
      <c r="N154" s="23">
        <v>465239</v>
      </c>
      <c r="O154" s="23">
        <v>1067967</v>
      </c>
      <c r="P154" s="34">
        <f t="shared" si="29"/>
        <v>0.34365574966267687</v>
      </c>
      <c r="Q154" s="24">
        <f t="shared" si="26"/>
        <v>0.43563050169153167</v>
      </c>
      <c r="R154" s="34">
        <f t="shared" si="30"/>
        <v>0.44098782580276169</v>
      </c>
      <c r="S154" s="24">
        <f t="shared" si="27"/>
        <v>0.55901217419723837</v>
      </c>
      <c r="T154" s="23">
        <f t="shared" si="28"/>
        <v>235715</v>
      </c>
      <c r="U154" s="24">
        <f t="shared" si="31"/>
        <v>0.22071374864579149</v>
      </c>
      <c r="V154" s="2"/>
    </row>
    <row r="155" spans="1:22" ht="39.75" customHeight="1">
      <c r="A155" s="57" t="s">
        <v>102</v>
      </c>
      <c r="B155" s="58">
        <v>1950</v>
      </c>
      <c r="C155" s="58" t="s">
        <v>190</v>
      </c>
      <c r="D155" s="58" t="s">
        <v>186</v>
      </c>
      <c r="E155" s="42">
        <v>18008</v>
      </c>
      <c r="F155" s="25">
        <v>107</v>
      </c>
      <c r="G155" s="25">
        <v>4</v>
      </c>
      <c r="H155" s="39">
        <f t="shared" si="25"/>
        <v>0.81679389312977102</v>
      </c>
      <c r="I155" s="42">
        <v>18008</v>
      </c>
      <c r="J155" s="25">
        <v>52</v>
      </c>
      <c r="K155" s="25">
        <v>2</v>
      </c>
      <c r="L155" s="26">
        <f t="shared" si="21"/>
        <v>0.77611940298507465</v>
      </c>
      <c r="M155" s="35">
        <v>420530</v>
      </c>
      <c r="N155" s="23">
        <v>456346</v>
      </c>
      <c r="O155" s="23">
        <v>1067967</v>
      </c>
      <c r="P155" s="34">
        <f t="shared" si="29"/>
        <v>0.39376684860112721</v>
      </c>
      <c r="Q155" s="24">
        <f t="shared" si="26"/>
        <v>0.42730346536924829</v>
      </c>
      <c r="R155" s="34">
        <f t="shared" si="30"/>
        <v>0.47957750012544531</v>
      </c>
      <c r="S155" s="24">
        <f t="shared" si="27"/>
        <v>0.52042249987455469</v>
      </c>
      <c r="T155" s="23">
        <f t="shared" si="28"/>
        <v>191091</v>
      </c>
      <c r="U155" s="24">
        <f t="shared" si="31"/>
        <v>0.1789296860296245</v>
      </c>
      <c r="V155" s="2"/>
    </row>
    <row r="156" spans="1:22" ht="51.75" customHeight="1">
      <c r="A156" s="57" t="s">
        <v>103</v>
      </c>
      <c r="B156" s="58">
        <v>1952</v>
      </c>
      <c r="C156" s="58" t="s">
        <v>190</v>
      </c>
      <c r="D156" s="58" t="s">
        <v>186</v>
      </c>
      <c r="E156" s="42">
        <v>18730</v>
      </c>
      <c r="F156" s="25">
        <v>107</v>
      </c>
      <c r="G156" s="25">
        <v>0</v>
      </c>
      <c r="H156" s="39">
        <f t="shared" si="25"/>
        <v>0.81679389312977102</v>
      </c>
      <c r="I156" s="42">
        <v>18731</v>
      </c>
      <c r="J156" s="25">
        <v>34</v>
      </c>
      <c r="K156" s="25">
        <v>29</v>
      </c>
      <c r="L156" s="26">
        <f t="shared" si="21"/>
        <v>0.5074626865671642</v>
      </c>
      <c r="M156" s="35">
        <v>604384</v>
      </c>
      <c r="N156" s="23">
        <v>500490</v>
      </c>
      <c r="O156" s="23">
        <v>1460326</v>
      </c>
      <c r="P156" s="34">
        <f t="shared" si="29"/>
        <v>0.41386923193862191</v>
      </c>
      <c r="Q156" s="24">
        <f t="shared" si="26"/>
        <v>0.34272484363080574</v>
      </c>
      <c r="R156" s="34">
        <f t="shared" si="30"/>
        <v>0.5470162208541427</v>
      </c>
      <c r="S156" s="24">
        <f t="shared" si="27"/>
        <v>0.45298377914585736</v>
      </c>
      <c r="T156" s="23">
        <f t="shared" si="28"/>
        <v>355452</v>
      </c>
      <c r="U156" s="24">
        <f t="shared" si="31"/>
        <v>0.24340592443057235</v>
      </c>
      <c r="V156" s="2"/>
    </row>
    <row r="157" spans="1:22" ht="52.5" customHeight="1">
      <c r="A157" s="57" t="s">
        <v>164</v>
      </c>
      <c r="B157" s="58">
        <v>1952</v>
      </c>
      <c r="C157" s="58" t="s">
        <v>190</v>
      </c>
      <c r="D157" s="58" t="s">
        <v>186</v>
      </c>
      <c r="E157" s="42">
        <v>18729</v>
      </c>
      <c r="F157" s="25">
        <v>95</v>
      </c>
      <c r="G157" s="25">
        <v>0</v>
      </c>
      <c r="H157" s="39">
        <f t="shared" si="25"/>
        <v>0.72519083969465647</v>
      </c>
      <c r="I157" s="42">
        <v>18728</v>
      </c>
      <c r="J157" s="25">
        <v>46</v>
      </c>
      <c r="K157" s="25">
        <v>2</v>
      </c>
      <c r="L157" s="26">
        <f t="shared" si="21"/>
        <v>0.68656716417910446</v>
      </c>
      <c r="M157" s="35">
        <v>656618</v>
      </c>
      <c r="N157" s="23">
        <v>424492</v>
      </c>
      <c r="O157" s="23">
        <v>1460326</v>
      </c>
      <c r="P157" s="34">
        <f t="shared" si="29"/>
        <v>0.44963795755194386</v>
      </c>
      <c r="Q157" s="24">
        <f t="shared" si="26"/>
        <v>0.29068303926657474</v>
      </c>
      <c r="R157" s="34">
        <f t="shared" si="30"/>
        <v>0.60735540324296322</v>
      </c>
      <c r="S157" s="24">
        <f t="shared" si="27"/>
        <v>0.39264459675703672</v>
      </c>
      <c r="T157" s="23">
        <f t="shared" si="28"/>
        <v>379216</v>
      </c>
      <c r="U157" s="24">
        <f t="shared" si="31"/>
        <v>0.2596790031814814</v>
      </c>
      <c r="V157" s="2"/>
    </row>
    <row r="158" spans="1:22" ht="26.25" customHeight="1">
      <c r="A158" s="57" t="s">
        <v>61</v>
      </c>
      <c r="B158" s="58">
        <v>1952</v>
      </c>
      <c r="C158" s="58" t="s">
        <v>190</v>
      </c>
      <c r="D158" s="58" t="s">
        <v>186</v>
      </c>
      <c r="E158" s="42">
        <v>18724</v>
      </c>
      <c r="F158" s="25">
        <v>94</v>
      </c>
      <c r="G158" s="25">
        <v>2</v>
      </c>
      <c r="H158" s="39">
        <f t="shared" si="25"/>
        <v>0.71755725190839692</v>
      </c>
      <c r="I158" s="42">
        <v>18736</v>
      </c>
      <c r="J158" s="25">
        <v>52</v>
      </c>
      <c r="K158" s="25">
        <v>0</v>
      </c>
      <c r="L158" s="26">
        <f t="shared" si="21"/>
        <v>0.77611940298507465</v>
      </c>
      <c r="M158" s="35">
        <v>716670</v>
      </c>
      <c r="N158" s="23">
        <v>371508</v>
      </c>
      <c r="O158" s="23">
        <v>1460326</v>
      </c>
      <c r="P158" s="34">
        <f t="shared" si="29"/>
        <v>0.49076028229313179</v>
      </c>
      <c r="Q158" s="24">
        <f t="shared" si="26"/>
        <v>0.25440072970008065</v>
      </c>
      <c r="R158" s="34">
        <f t="shared" si="30"/>
        <v>0.65859629582660195</v>
      </c>
      <c r="S158" s="24">
        <f t="shared" si="27"/>
        <v>0.3414037041733981</v>
      </c>
      <c r="T158" s="23">
        <f t="shared" si="28"/>
        <v>372148</v>
      </c>
      <c r="U158" s="24">
        <f t="shared" si="31"/>
        <v>0.2548389880067875</v>
      </c>
      <c r="V158" s="2"/>
    </row>
    <row r="159" spans="1:22" ht="35.25" customHeight="1">
      <c r="A159" s="57" t="s">
        <v>62</v>
      </c>
      <c r="B159" s="58">
        <v>1952</v>
      </c>
      <c r="C159" s="58" t="s">
        <v>190</v>
      </c>
      <c r="D159" s="58">
        <v>1954</v>
      </c>
      <c r="E159" s="42">
        <v>18736</v>
      </c>
      <c r="F159" s="25">
        <v>88</v>
      </c>
      <c r="G159" s="25">
        <v>11</v>
      </c>
      <c r="H159" s="39">
        <f t="shared" si="25"/>
        <v>0.6717557251908397</v>
      </c>
      <c r="I159" s="42">
        <v>18717</v>
      </c>
      <c r="J159" s="25">
        <v>51</v>
      </c>
      <c r="K159" s="25">
        <v>0</v>
      </c>
      <c r="L159" s="26">
        <f t="shared" si="21"/>
        <v>0.76119402985074625</v>
      </c>
      <c r="M159" s="35">
        <v>646608</v>
      </c>
      <c r="N159" s="23">
        <v>443005</v>
      </c>
      <c r="O159" s="23">
        <v>1460326</v>
      </c>
      <c r="P159" s="34">
        <f t="shared" si="29"/>
        <v>0.4427833237236069</v>
      </c>
      <c r="Q159" s="24">
        <f t="shared" si="26"/>
        <v>0.30336034556667485</v>
      </c>
      <c r="R159" s="34">
        <f t="shared" si="30"/>
        <v>0.59342904315568923</v>
      </c>
      <c r="S159" s="24">
        <f t="shared" si="27"/>
        <v>0.40657095684431077</v>
      </c>
      <c r="T159" s="23">
        <f t="shared" si="28"/>
        <v>370713</v>
      </c>
      <c r="U159" s="24">
        <f t="shared" si="31"/>
        <v>0.25385633070971825</v>
      </c>
      <c r="V159" s="2"/>
    </row>
    <row r="160" spans="1:22" ht="36" customHeight="1">
      <c r="A160" s="57" t="s">
        <v>63</v>
      </c>
      <c r="B160" s="58">
        <v>1952</v>
      </c>
      <c r="C160" s="58" t="s">
        <v>190</v>
      </c>
      <c r="D160" s="58" t="s">
        <v>186</v>
      </c>
      <c r="E160" s="42">
        <v>18736</v>
      </c>
      <c r="F160" s="25">
        <v>87</v>
      </c>
      <c r="G160" s="25">
        <v>28</v>
      </c>
      <c r="H160" s="39">
        <f t="shared" si="25"/>
        <v>0.66412213740458015</v>
      </c>
      <c r="I160" s="42">
        <v>18736</v>
      </c>
      <c r="J160" s="25">
        <v>35</v>
      </c>
      <c r="K160" s="25">
        <v>28</v>
      </c>
      <c r="L160" s="26">
        <f t="shared" si="21"/>
        <v>0.52238805970149249</v>
      </c>
      <c r="M160" s="35">
        <v>580316</v>
      </c>
      <c r="N160" s="23">
        <v>704336</v>
      </c>
      <c r="O160" s="23">
        <v>1460326</v>
      </c>
      <c r="P160" s="34">
        <f t="shared" si="29"/>
        <v>0.39738798049202712</v>
      </c>
      <c r="Q160" s="24">
        <f t="shared" si="26"/>
        <v>0.48231422298856558</v>
      </c>
      <c r="R160" s="34">
        <f t="shared" si="30"/>
        <v>0.45173011835111765</v>
      </c>
      <c r="S160" s="24">
        <f t="shared" si="27"/>
        <v>0.54826988164888235</v>
      </c>
      <c r="T160" s="23">
        <f t="shared" si="28"/>
        <v>175674</v>
      </c>
      <c r="U160" s="24">
        <f t="shared" si="31"/>
        <v>0.12029779651940731</v>
      </c>
      <c r="V160" s="2"/>
    </row>
    <row r="161" spans="1:22" ht="36.75" customHeight="1">
      <c r="A161" s="57" t="s">
        <v>62</v>
      </c>
      <c r="B161" s="58">
        <v>1954</v>
      </c>
      <c r="C161" s="58" t="s">
        <v>189</v>
      </c>
      <c r="D161" s="58">
        <v>1952</v>
      </c>
      <c r="E161" s="42">
        <v>19427</v>
      </c>
      <c r="F161" s="25">
        <v>102</v>
      </c>
      <c r="G161" s="25">
        <v>2</v>
      </c>
      <c r="H161" s="39">
        <f t="shared" si="25"/>
        <v>0.77862595419847325</v>
      </c>
      <c r="I161" s="42">
        <v>19413</v>
      </c>
      <c r="J161" s="25">
        <v>51</v>
      </c>
      <c r="K161" s="25">
        <v>3</v>
      </c>
      <c r="L161" s="26">
        <f t="shared" si="21"/>
        <v>0.76119402985074625</v>
      </c>
      <c r="M161" s="35">
        <v>610138</v>
      </c>
      <c r="N161" s="23">
        <v>303838</v>
      </c>
      <c r="O161" s="23">
        <v>1168101</v>
      </c>
      <c r="P161" s="34">
        <f t="shared" si="29"/>
        <v>0.52233325714129175</v>
      </c>
      <c r="Q161" s="24">
        <f t="shared" si="26"/>
        <v>0.26011278134339411</v>
      </c>
      <c r="R161" s="34">
        <f t="shared" si="30"/>
        <v>0.66756457499978117</v>
      </c>
      <c r="S161" s="24">
        <f t="shared" si="27"/>
        <v>0.33243542500021883</v>
      </c>
      <c r="T161" s="23">
        <f t="shared" si="28"/>
        <v>254125</v>
      </c>
      <c r="U161" s="24">
        <f t="shared" si="31"/>
        <v>0.21755396151531417</v>
      </c>
      <c r="V161" s="2"/>
    </row>
    <row r="162" spans="1:22" ht="36" customHeight="1">
      <c r="A162" s="57" t="s">
        <v>144</v>
      </c>
      <c r="B162" s="58">
        <v>1954</v>
      </c>
      <c r="C162" s="58" t="s">
        <v>189</v>
      </c>
      <c r="D162" s="58" t="s">
        <v>186</v>
      </c>
      <c r="E162" s="42">
        <v>19428</v>
      </c>
      <c r="F162" s="25">
        <v>104</v>
      </c>
      <c r="G162" s="25">
        <v>0</v>
      </c>
      <c r="H162" s="39">
        <f t="shared" si="25"/>
        <v>0.79389312977099236</v>
      </c>
      <c r="I162" s="42">
        <v>19443</v>
      </c>
      <c r="J162" s="25">
        <v>52</v>
      </c>
      <c r="K162" s="25">
        <v>0</v>
      </c>
      <c r="L162" s="26">
        <f t="shared" si="21"/>
        <v>0.77611940298507465</v>
      </c>
      <c r="M162" s="35">
        <v>624611</v>
      </c>
      <c r="N162" s="23">
        <v>290039</v>
      </c>
      <c r="O162" s="23">
        <v>1168101</v>
      </c>
      <c r="P162" s="34">
        <f t="shared" si="29"/>
        <v>0.53472345285210787</v>
      </c>
      <c r="Q162" s="24">
        <f t="shared" si="26"/>
        <v>0.24829959053198311</v>
      </c>
      <c r="R162" s="34">
        <f t="shared" si="30"/>
        <v>0.68289618979937683</v>
      </c>
      <c r="S162" s="24">
        <f t="shared" si="27"/>
        <v>0.31710381020062317</v>
      </c>
      <c r="T162" s="23">
        <f t="shared" si="28"/>
        <v>253451</v>
      </c>
      <c r="U162" s="24">
        <f t="shared" si="31"/>
        <v>0.21697695661590907</v>
      </c>
      <c r="V162" s="2"/>
    </row>
    <row r="163" spans="1:22" ht="66" customHeight="1">
      <c r="A163" s="57" t="s">
        <v>64</v>
      </c>
      <c r="B163" s="58">
        <v>1954</v>
      </c>
      <c r="C163" s="58" t="s">
        <v>189</v>
      </c>
      <c r="D163" s="58" t="s">
        <v>186</v>
      </c>
      <c r="E163" s="42">
        <v>19466</v>
      </c>
      <c r="F163" s="25">
        <v>93</v>
      </c>
      <c r="G163" s="25">
        <v>0</v>
      </c>
      <c r="H163" s="39">
        <f t="shared" si="25"/>
        <v>0.70992366412213737</v>
      </c>
      <c r="I163" s="42">
        <v>19465</v>
      </c>
      <c r="J163" s="25">
        <v>43</v>
      </c>
      <c r="K163" s="25">
        <v>0</v>
      </c>
      <c r="L163" s="26">
        <f t="shared" si="21"/>
        <v>0.64179104477611937</v>
      </c>
      <c r="M163" s="35">
        <v>638818</v>
      </c>
      <c r="N163" s="23">
        <v>266434</v>
      </c>
      <c r="O163" s="23">
        <v>1168101</v>
      </c>
      <c r="P163" s="34">
        <f t="shared" si="29"/>
        <v>0.54688592852844065</v>
      </c>
      <c r="Q163" s="24">
        <f t="shared" si="26"/>
        <v>0.22809157769747651</v>
      </c>
      <c r="R163" s="34">
        <f t="shared" si="30"/>
        <v>0.70567974442475689</v>
      </c>
      <c r="S163" s="24">
        <f t="shared" si="27"/>
        <v>0.29432025557524316</v>
      </c>
      <c r="T163" s="23">
        <f t="shared" si="28"/>
        <v>262849</v>
      </c>
      <c r="U163" s="24">
        <f t="shared" si="31"/>
        <v>0.2250224937740829</v>
      </c>
      <c r="V163" s="2"/>
    </row>
    <row r="164" spans="1:22" ht="52.5" customHeight="1">
      <c r="A164" s="57" t="s">
        <v>65</v>
      </c>
      <c r="B164" s="58">
        <v>1954</v>
      </c>
      <c r="C164" s="58" t="s">
        <v>189</v>
      </c>
      <c r="D164" s="58" t="s">
        <v>186</v>
      </c>
      <c r="E164" s="42">
        <v>19469</v>
      </c>
      <c r="F164" s="25">
        <v>105</v>
      </c>
      <c r="G164" s="25">
        <v>0</v>
      </c>
      <c r="H164" s="39">
        <f t="shared" si="25"/>
        <v>0.80152671755725191</v>
      </c>
      <c r="I164" s="42">
        <v>19467</v>
      </c>
      <c r="J164" s="25">
        <v>38</v>
      </c>
      <c r="K164" s="25">
        <v>0</v>
      </c>
      <c r="L164" s="26">
        <f t="shared" si="21"/>
        <v>0.56716417910447758</v>
      </c>
      <c r="M164" s="35">
        <v>636237</v>
      </c>
      <c r="N164" s="23">
        <v>282212</v>
      </c>
      <c r="O164" s="23">
        <v>1168101</v>
      </c>
      <c r="P164" s="34">
        <f t="shared" si="29"/>
        <v>0.54467635932166825</v>
      </c>
      <c r="Q164" s="24">
        <f t="shared" si="26"/>
        <v>0.2415989713218292</v>
      </c>
      <c r="R164" s="34">
        <f t="shared" si="30"/>
        <v>0.69272980862301559</v>
      </c>
      <c r="S164" s="24">
        <f t="shared" si="27"/>
        <v>0.30727019137698447</v>
      </c>
      <c r="T164" s="23">
        <f t="shared" si="28"/>
        <v>249652</v>
      </c>
      <c r="U164" s="24">
        <f t="shared" si="31"/>
        <v>0.21372466935650256</v>
      </c>
      <c r="V164" s="2"/>
    </row>
    <row r="165" spans="1:22" ht="39" customHeight="1">
      <c r="A165" s="57" t="s">
        <v>179</v>
      </c>
      <c r="B165" s="58">
        <v>1956</v>
      </c>
      <c r="C165" s="58" t="s">
        <v>189</v>
      </c>
      <c r="D165" s="58" t="s">
        <v>186</v>
      </c>
      <c r="E165" s="42">
        <v>20192</v>
      </c>
      <c r="F165" s="25">
        <v>113</v>
      </c>
      <c r="G165" s="25">
        <v>0</v>
      </c>
      <c r="H165" s="39">
        <f t="shared" si="25"/>
        <v>0.86259541984732824</v>
      </c>
      <c r="I165" s="42">
        <v>20192</v>
      </c>
      <c r="J165" s="25">
        <v>58</v>
      </c>
      <c r="K165" s="25">
        <v>0</v>
      </c>
      <c r="L165" s="26">
        <f t="shared" si="21"/>
        <v>0.86567164179104472</v>
      </c>
      <c r="M165" s="35">
        <v>939957</v>
      </c>
      <c r="N165" s="23">
        <v>307178</v>
      </c>
      <c r="O165" s="23">
        <v>1443856</v>
      </c>
      <c r="P165" s="34">
        <f t="shared" si="29"/>
        <v>0.65100467082589952</v>
      </c>
      <c r="Q165" s="24">
        <f t="shared" si="26"/>
        <v>0.21274836271761172</v>
      </c>
      <c r="R165" s="34">
        <f t="shared" si="30"/>
        <v>0.75369306450384277</v>
      </c>
      <c r="S165" s="24">
        <f t="shared" si="27"/>
        <v>0.2463069354961572</v>
      </c>
      <c r="T165" s="23">
        <f t="shared" si="28"/>
        <v>196721</v>
      </c>
      <c r="U165" s="24">
        <f t="shared" si="31"/>
        <v>0.13624696645648873</v>
      </c>
      <c r="V165" s="2"/>
    </row>
    <row r="166" spans="1:22" ht="75.75" customHeight="1">
      <c r="A166" s="57" t="s">
        <v>180</v>
      </c>
      <c r="B166" s="58">
        <v>1956</v>
      </c>
      <c r="C166" s="58" t="s">
        <v>189</v>
      </c>
      <c r="D166" s="58" t="s">
        <v>186</v>
      </c>
      <c r="E166" s="42">
        <v>20197</v>
      </c>
      <c r="F166" s="25">
        <v>109</v>
      </c>
      <c r="G166" s="25">
        <v>0</v>
      </c>
      <c r="H166" s="39">
        <f t="shared" si="25"/>
        <v>0.83206106870229013</v>
      </c>
      <c r="I166" s="42">
        <v>20197</v>
      </c>
      <c r="J166" s="25">
        <v>51</v>
      </c>
      <c r="K166" s="25">
        <v>0</v>
      </c>
      <c r="L166" s="26">
        <f t="shared" si="21"/>
        <v>0.76119402985074625</v>
      </c>
      <c r="M166" s="35">
        <v>1060063</v>
      </c>
      <c r="N166" s="23">
        <v>230707</v>
      </c>
      <c r="O166" s="23">
        <v>1443856</v>
      </c>
      <c r="P166" s="34">
        <f t="shared" si="29"/>
        <v>0.73418886647975978</v>
      </c>
      <c r="Q166" s="24">
        <f t="shared" si="26"/>
        <v>0.15978532485233984</v>
      </c>
      <c r="R166" s="34">
        <f t="shared" si="30"/>
        <v>0.82126405169007644</v>
      </c>
      <c r="S166" s="24">
        <f t="shared" si="27"/>
        <v>0.17873594830992354</v>
      </c>
      <c r="T166" s="23">
        <f t="shared" si="28"/>
        <v>153086</v>
      </c>
      <c r="U166" s="24">
        <f t="shared" si="31"/>
        <v>0.1060258086679004</v>
      </c>
      <c r="V166" s="2"/>
    </row>
    <row r="167" spans="1:22" ht="49.5" customHeight="1">
      <c r="A167" s="57" t="s">
        <v>110</v>
      </c>
      <c r="B167" s="58">
        <v>1956</v>
      </c>
      <c r="C167" s="58" t="s">
        <v>189</v>
      </c>
      <c r="D167" s="58" t="s">
        <v>186</v>
      </c>
      <c r="E167" s="42">
        <v>20205</v>
      </c>
      <c r="F167" s="25">
        <v>80</v>
      </c>
      <c r="G167" s="25">
        <v>41</v>
      </c>
      <c r="H167" s="39">
        <f t="shared" si="25"/>
        <v>0.61068702290076338</v>
      </c>
      <c r="I167" s="42">
        <v>20205</v>
      </c>
      <c r="J167" s="25">
        <v>63</v>
      </c>
      <c r="K167" s="25">
        <v>0</v>
      </c>
      <c r="L167" s="26">
        <f t="shared" si="21"/>
        <v>0.94029850746268662</v>
      </c>
      <c r="M167" s="35">
        <v>1084627</v>
      </c>
      <c r="N167" s="23">
        <v>209311</v>
      </c>
      <c r="O167" s="23">
        <v>1443856</v>
      </c>
      <c r="P167" s="34">
        <f t="shared" si="29"/>
        <v>0.75120164337717887</v>
      </c>
      <c r="Q167" s="24">
        <f t="shared" si="26"/>
        <v>0.14496667257676665</v>
      </c>
      <c r="R167" s="34">
        <f t="shared" si="30"/>
        <v>0.83823722620403762</v>
      </c>
      <c r="S167" s="24">
        <f t="shared" si="27"/>
        <v>0.16176277379596241</v>
      </c>
      <c r="T167" s="23">
        <f t="shared" si="28"/>
        <v>149918</v>
      </c>
      <c r="U167" s="24">
        <f t="shared" si="31"/>
        <v>0.10383168404605446</v>
      </c>
      <c r="V167" s="2"/>
    </row>
    <row r="168" spans="1:22" ht="53.25" customHeight="1">
      <c r="A168" s="57" t="s">
        <v>151</v>
      </c>
      <c r="B168" s="58">
        <v>1958</v>
      </c>
      <c r="C168" s="58" t="s">
        <v>189</v>
      </c>
      <c r="D168" s="58" t="s">
        <v>186</v>
      </c>
      <c r="E168" s="42">
        <v>20933</v>
      </c>
      <c r="F168" s="25">
        <v>118</v>
      </c>
      <c r="G168" s="25">
        <v>0</v>
      </c>
      <c r="H168" s="39">
        <f t="shared" si="25"/>
        <v>0.9007633587786259</v>
      </c>
      <c r="I168" s="42">
        <v>20932</v>
      </c>
      <c r="J168" s="25">
        <v>63</v>
      </c>
      <c r="K168" s="25">
        <v>0</v>
      </c>
      <c r="L168" s="26">
        <f t="shared" si="21"/>
        <v>0.94029850746268662</v>
      </c>
      <c r="M168" s="35">
        <v>712552</v>
      </c>
      <c r="N168" s="23">
        <v>309848</v>
      </c>
      <c r="O168" s="23">
        <v>1178173</v>
      </c>
      <c r="P168" s="34">
        <f t="shared" si="29"/>
        <v>0.60479403279484423</v>
      </c>
      <c r="Q168" s="24">
        <f t="shared" si="26"/>
        <v>0.26299023997324672</v>
      </c>
      <c r="R168" s="34">
        <f t="shared" si="30"/>
        <v>0.69694053208137718</v>
      </c>
      <c r="S168" s="24">
        <f t="shared" si="27"/>
        <v>0.30305946791862287</v>
      </c>
      <c r="T168" s="23">
        <f t="shared" si="28"/>
        <v>155773</v>
      </c>
      <c r="U168" s="24">
        <f t="shared" si="31"/>
        <v>0.13221572723190905</v>
      </c>
      <c r="V168" s="2"/>
    </row>
    <row r="169" spans="1:22" ht="39.75" customHeight="1">
      <c r="A169" s="57" t="s">
        <v>152</v>
      </c>
      <c r="B169" s="58">
        <v>1958</v>
      </c>
      <c r="C169" s="58" t="s">
        <v>189</v>
      </c>
      <c r="D169" s="58" t="s">
        <v>186</v>
      </c>
      <c r="E169" s="42">
        <v>20964</v>
      </c>
      <c r="F169" s="25">
        <v>77</v>
      </c>
      <c r="G169" s="25">
        <v>46</v>
      </c>
      <c r="H169" s="39">
        <f t="shared" si="25"/>
        <v>0.58778625954198471</v>
      </c>
      <c r="I169" s="42">
        <v>20932</v>
      </c>
      <c r="J169" s="25">
        <v>51</v>
      </c>
      <c r="K169" s="25">
        <v>0</v>
      </c>
      <c r="L169" s="26">
        <f t="shared" si="21"/>
        <v>0.76119402985074625</v>
      </c>
      <c r="M169" s="35">
        <v>641887</v>
      </c>
      <c r="N169" s="23">
        <v>382505</v>
      </c>
      <c r="O169" s="23">
        <v>1178173</v>
      </c>
      <c r="P169" s="34">
        <f t="shared" si="29"/>
        <v>0.54481557462274222</v>
      </c>
      <c r="Q169" s="24">
        <f t="shared" si="26"/>
        <v>0.32465945154064813</v>
      </c>
      <c r="R169" s="34">
        <f t="shared" si="30"/>
        <v>0.62660290201407276</v>
      </c>
      <c r="S169" s="24">
        <f t="shared" si="27"/>
        <v>0.37339709798592724</v>
      </c>
      <c r="T169" s="23">
        <f t="shared" si="28"/>
        <v>153781</v>
      </c>
      <c r="U169" s="24">
        <f t="shared" si="31"/>
        <v>0.13052497383660974</v>
      </c>
      <c r="V169" s="2"/>
    </row>
    <row r="170" spans="1:22" ht="40.5" customHeight="1">
      <c r="A170" s="57" t="s">
        <v>153</v>
      </c>
      <c r="B170" s="58">
        <v>1958</v>
      </c>
      <c r="C170" s="58" t="s">
        <v>190</v>
      </c>
      <c r="D170" s="58" t="s">
        <v>186</v>
      </c>
      <c r="E170" s="42">
        <v>20915</v>
      </c>
      <c r="F170" s="25">
        <v>115</v>
      </c>
      <c r="G170" s="25">
        <v>6</v>
      </c>
      <c r="H170" s="39">
        <f t="shared" si="25"/>
        <v>0.87786259541984735</v>
      </c>
      <c r="I170" s="42">
        <v>20934</v>
      </c>
      <c r="J170" s="25">
        <v>48</v>
      </c>
      <c r="K170" s="25">
        <v>0</v>
      </c>
      <c r="L170" s="26">
        <f t="shared" ref="L170:L218" si="32">(J170/67)</f>
        <v>0.71641791044776115</v>
      </c>
      <c r="M170" s="35">
        <v>576300</v>
      </c>
      <c r="N170" s="23">
        <v>430112</v>
      </c>
      <c r="O170" s="23">
        <v>1178731</v>
      </c>
      <c r="P170" s="34">
        <f t="shared" si="29"/>
        <v>0.48891562196972849</v>
      </c>
      <c r="Q170" s="24">
        <f t="shared" si="26"/>
        <v>0.36489411070040578</v>
      </c>
      <c r="R170" s="34">
        <f t="shared" si="30"/>
        <v>0.57262830729363323</v>
      </c>
      <c r="S170" s="24">
        <f t="shared" si="27"/>
        <v>0.42737169270636677</v>
      </c>
      <c r="T170" s="23">
        <f t="shared" si="28"/>
        <v>172319</v>
      </c>
      <c r="U170" s="24">
        <f t="shared" si="31"/>
        <v>0.14619026732986576</v>
      </c>
      <c r="V170" s="2"/>
    </row>
    <row r="171" spans="1:22" ht="49.5" customHeight="1">
      <c r="A171" s="57" t="s">
        <v>154</v>
      </c>
      <c r="B171" s="58">
        <v>1960</v>
      </c>
      <c r="C171" s="58" t="s">
        <v>190</v>
      </c>
      <c r="D171" s="58" t="s">
        <v>186</v>
      </c>
      <c r="E171" s="42">
        <v>21730</v>
      </c>
      <c r="F171" s="25">
        <v>108</v>
      </c>
      <c r="G171" s="25">
        <v>11</v>
      </c>
      <c r="H171" s="39">
        <f t="shared" si="25"/>
        <v>0.82442748091603058</v>
      </c>
      <c r="I171" s="42">
        <v>21730</v>
      </c>
      <c r="J171" s="25">
        <v>58</v>
      </c>
      <c r="K171" s="25">
        <v>2</v>
      </c>
      <c r="L171" s="26">
        <f t="shared" si="32"/>
        <v>0.86567164179104472</v>
      </c>
      <c r="M171" s="35">
        <v>763434</v>
      </c>
      <c r="N171" s="23">
        <v>501429</v>
      </c>
      <c r="O171" s="23">
        <v>1577509</v>
      </c>
      <c r="P171" s="34">
        <f t="shared" si="29"/>
        <v>0.48394906146335775</v>
      </c>
      <c r="Q171" s="24">
        <f t="shared" si="26"/>
        <v>0.31786126101340784</v>
      </c>
      <c r="R171" s="34">
        <f t="shared" si="30"/>
        <v>0.60357050526420652</v>
      </c>
      <c r="S171" s="24">
        <f t="shared" si="27"/>
        <v>0.39642949473579353</v>
      </c>
      <c r="T171" s="23">
        <f t="shared" si="28"/>
        <v>312646</v>
      </c>
      <c r="U171" s="24">
        <f t="shared" si="31"/>
        <v>0.19818967752323441</v>
      </c>
      <c r="V171" s="2"/>
    </row>
    <row r="172" spans="1:22" ht="46.5" customHeight="1">
      <c r="A172" s="57" t="s">
        <v>155</v>
      </c>
      <c r="B172" s="58">
        <v>1960</v>
      </c>
      <c r="C172" s="58" t="s">
        <v>190</v>
      </c>
      <c r="D172" s="58" t="s">
        <v>186</v>
      </c>
      <c r="E172" s="42">
        <v>21710</v>
      </c>
      <c r="F172" s="25">
        <v>95</v>
      </c>
      <c r="G172" s="25">
        <v>20</v>
      </c>
      <c r="H172" s="39">
        <f t="shared" si="25"/>
        <v>0.72519083969465647</v>
      </c>
      <c r="I172" s="42">
        <v>21711</v>
      </c>
      <c r="J172" s="25">
        <v>46</v>
      </c>
      <c r="K172" s="25">
        <v>15</v>
      </c>
      <c r="L172" s="26">
        <f t="shared" si="32"/>
        <v>0.68656716417910446</v>
      </c>
      <c r="M172" s="35">
        <v>600797</v>
      </c>
      <c r="N172" s="23">
        <v>661009</v>
      </c>
      <c r="O172" s="23">
        <v>1577509</v>
      </c>
      <c r="P172" s="34">
        <f t="shared" ref="P172:P203" si="33">M172/O172</f>
        <v>0.38085170987930972</v>
      </c>
      <c r="Q172" s="24">
        <f t="shared" si="26"/>
        <v>0.41902074726673511</v>
      </c>
      <c r="R172" s="34">
        <f t="shared" ref="R172:R203" si="34">M172/(M172+N172)</f>
        <v>0.47614054775456766</v>
      </c>
      <c r="S172" s="24">
        <f t="shared" si="27"/>
        <v>0.52385945224543229</v>
      </c>
      <c r="T172" s="23">
        <f t="shared" si="28"/>
        <v>315703</v>
      </c>
      <c r="U172" s="24">
        <f t="shared" ref="U172:U203" si="35">(O172-(M172+N172))/O172</f>
        <v>0.2001275428539552</v>
      </c>
      <c r="V172" s="2"/>
    </row>
    <row r="173" spans="1:22" ht="54" customHeight="1">
      <c r="A173" s="57" t="s">
        <v>145</v>
      </c>
      <c r="B173" s="58">
        <v>1960</v>
      </c>
      <c r="C173" s="58" t="s">
        <v>189</v>
      </c>
      <c r="D173" s="58" t="s">
        <v>186</v>
      </c>
      <c r="E173" s="42">
        <v>21660</v>
      </c>
      <c r="F173" s="25">
        <v>124</v>
      </c>
      <c r="G173" s="25">
        <v>0</v>
      </c>
      <c r="H173" s="39">
        <f t="shared" si="25"/>
        <v>0.94656488549618323</v>
      </c>
      <c r="I173" s="42">
        <v>21660</v>
      </c>
      <c r="J173" s="25">
        <v>55</v>
      </c>
      <c r="K173" s="25">
        <v>0</v>
      </c>
      <c r="L173" s="26">
        <f t="shared" si="32"/>
        <v>0.82089552238805974</v>
      </c>
      <c r="M173" s="35">
        <v>974486</v>
      </c>
      <c r="N173" s="23">
        <v>305245</v>
      </c>
      <c r="O173" s="23">
        <v>1577509</v>
      </c>
      <c r="P173" s="34">
        <f t="shared" si="33"/>
        <v>0.61773720466887982</v>
      </c>
      <c r="Q173" s="24">
        <f t="shared" si="26"/>
        <v>0.19349810365582701</v>
      </c>
      <c r="R173" s="34">
        <f t="shared" si="34"/>
        <v>0.76147721669632129</v>
      </c>
      <c r="S173" s="24">
        <f t="shared" si="27"/>
        <v>0.23852278330367865</v>
      </c>
      <c r="T173" s="23">
        <f t="shared" si="28"/>
        <v>297778</v>
      </c>
      <c r="U173" s="24">
        <f t="shared" si="35"/>
        <v>0.18876469167529314</v>
      </c>
      <c r="V173" s="2"/>
    </row>
    <row r="174" spans="1:22" ht="66.75" customHeight="1">
      <c r="A174" s="57" t="s">
        <v>156</v>
      </c>
      <c r="B174" s="58">
        <v>1960</v>
      </c>
      <c r="C174" s="58" t="s">
        <v>189</v>
      </c>
      <c r="D174" s="58" t="s">
        <v>186</v>
      </c>
      <c r="E174" s="42">
        <v>21660</v>
      </c>
      <c r="F174" s="25">
        <v>99</v>
      </c>
      <c r="G174" s="25">
        <v>7</v>
      </c>
      <c r="H174" s="39">
        <f t="shared" si="25"/>
        <v>0.75572519083969469</v>
      </c>
      <c r="I174" s="42">
        <v>21660</v>
      </c>
      <c r="J174" s="25">
        <v>55</v>
      </c>
      <c r="K174" s="25">
        <v>0</v>
      </c>
      <c r="L174" s="26">
        <f t="shared" si="32"/>
        <v>0.82089552238805974</v>
      </c>
      <c r="M174" s="35">
        <v>993186</v>
      </c>
      <c r="N174" s="23">
        <v>302217</v>
      </c>
      <c r="O174" s="23">
        <v>1577509</v>
      </c>
      <c r="P174" s="34">
        <f t="shared" si="33"/>
        <v>0.62959133672137524</v>
      </c>
      <c r="Q174" s="24">
        <f t="shared" si="26"/>
        <v>0.19157862173844967</v>
      </c>
      <c r="R174" s="34">
        <f t="shared" si="34"/>
        <v>0.76670040134228501</v>
      </c>
      <c r="S174" s="24">
        <f t="shared" si="27"/>
        <v>0.23329959865771502</v>
      </c>
      <c r="T174" s="23">
        <f t="shared" si="28"/>
        <v>282106</v>
      </c>
      <c r="U174" s="24">
        <f t="shared" si="35"/>
        <v>0.17883004154017504</v>
      </c>
      <c r="V174" s="2"/>
    </row>
    <row r="175" spans="1:22" ht="46.5" customHeight="1">
      <c r="A175" s="57" t="s">
        <v>157</v>
      </c>
      <c r="B175" s="58">
        <v>1962</v>
      </c>
      <c r="C175" s="58" t="s">
        <v>189</v>
      </c>
      <c r="D175" s="58" t="s">
        <v>186</v>
      </c>
      <c r="E175" s="42">
        <v>22416</v>
      </c>
      <c r="F175" s="25">
        <v>68</v>
      </c>
      <c r="G175" s="25">
        <v>50</v>
      </c>
      <c r="H175" s="39">
        <f>(F175/135)</f>
        <v>0.50370370370370365</v>
      </c>
      <c r="I175" s="42">
        <v>22410</v>
      </c>
      <c r="J175" s="25">
        <v>56</v>
      </c>
      <c r="K175" s="25">
        <v>0</v>
      </c>
      <c r="L175" s="26">
        <f t="shared" si="32"/>
        <v>0.83582089552238803</v>
      </c>
      <c r="M175" s="35">
        <v>828880</v>
      </c>
      <c r="N175" s="23">
        <v>288490</v>
      </c>
      <c r="O175" s="23">
        <v>1267502</v>
      </c>
      <c r="P175" s="34">
        <f t="shared" si="33"/>
        <v>0.65394768607860188</v>
      </c>
      <c r="Q175" s="24">
        <f t="shared" si="26"/>
        <v>0.22760516354214827</v>
      </c>
      <c r="R175" s="34">
        <f t="shared" si="34"/>
        <v>0.74181336531319075</v>
      </c>
      <c r="S175" s="24">
        <f t="shared" si="27"/>
        <v>0.25818663468680919</v>
      </c>
      <c r="T175" s="23">
        <f t="shared" si="28"/>
        <v>150132</v>
      </c>
      <c r="U175" s="24">
        <f t="shared" si="35"/>
        <v>0.1184471503792499</v>
      </c>
      <c r="V175" s="2"/>
    </row>
    <row r="176" spans="1:22" ht="48.75" customHeight="1">
      <c r="A176" s="57" t="s">
        <v>120</v>
      </c>
      <c r="B176" s="58">
        <v>1962</v>
      </c>
      <c r="C176" s="58" t="s">
        <v>189</v>
      </c>
      <c r="D176" s="58" t="s">
        <v>186</v>
      </c>
      <c r="E176" s="42">
        <v>22438</v>
      </c>
      <c r="F176" s="25">
        <v>86</v>
      </c>
      <c r="G176" s="25">
        <v>36</v>
      </c>
      <c r="H176" s="39">
        <f t="shared" ref="H176:H188" si="36">(F176/135)</f>
        <v>0.63703703703703707</v>
      </c>
      <c r="I176" s="42">
        <v>22438</v>
      </c>
      <c r="J176" s="25">
        <v>37</v>
      </c>
      <c r="K176" s="25">
        <v>22</v>
      </c>
      <c r="L176" s="26">
        <f t="shared" si="32"/>
        <v>0.55223880597014929</v>
      </c>
      <c r="M176" s="35">
        <v>728255</v>
      </c>
      <c r="N176" s="23">
        <v>385723</v>
      </c>
      <c r="O176" s="23">
        <v>1267502</v>
      </c>
      <c r="P176" s="34">
        <f t="shared" si="33"/>
        <v>0.57455925118855833</v>
      </c>
      <c r="Q176" s="24">
        <f t="shared" si="26"/>
        <v>0.304317468532594</v>
      </c>
      <c r="R176" s="34">
        <f t="shared" si="34"/>
        <v>0.65374271305178377</v>
      </c>
      <c r="S176" s="24">
        <f t="shared" si="27"/>
        <v>0.34625728694821623</v>
      </c>
      <c r="T176" s="23">
        <f t="shared" si="28"/>
        <v>153524</v>
      </c>
      <c r="U176" s="24">
        <f t="shared" si="35"/>
        <v>0.12112328027884768</v>
      </c>
      <c r="V176" s="2"/>
    </row>
    <row r="177" spans="1:22" ht="26.25" customHeight="1">
      <c r="A177" s="57" t="s">
        <v>121</v>
      </c>
      <c r="B177" s="58">
        <v>1962</v>
      </c>
      <c r="C177" s="58" t="s">
        <v>189</v>
      </c>
      <c r="D177" s="58" t="s">
        <v>186</v>
      </c>
      <c r="E177" s="42">
        <v>22437</v>
      </c>
      <c r="F177" s="25">
        <v>93</v>
      </c>
      <c r="G177" s="25">
        <v>24</v>
      </c>
      <c r="H177" s="39">
        <f t="shared" si="36"/>
        <v>0.68888888888888888</v>
      </c>
      <c r="I177" s="42">
        <v>22437</v>
      </c>
      <c r="J177" s="25">
        <v>57</v>
      </c>
      <c r="K177" s="25">
        <v>2</v>
      </c>
      <c r="L177" s="26">
        <f t="shared" si="32"/>
        <v>0.85074626865671643</v>
      </c>
      <c r="M177" s="35">
        <v>706761</v>
      </c>
      <c r="N177" s="23">
        <v>393538</v>
      </c>
      <c r="O177" s="23">
        <v>1267502</v>
      </c>
      <c r="P177" s="34">
        <f t="shared" si="33"/>
        <v>0.55760148701934986</v>
      </c>
      <c r="Q177" s="24">
        <f t="shared" si="26"/>
        <v>0.31048313927709781</v>
      </c>
      <c r="R177" s="34">
        <f t="shared" si="34"/>
        <v>0.64233540155903079</v>
      </c>
      <c r="S177" s="24">
        <f t="shared" si="27"/>
        <v>0.35766459844096921</v>
      </c>
      <c r="T177" s="23">
        <f t="shared" si="28"/>
        <v>167203</v>
      </c>
      <c r="U177" s="24">
        <f t="shared" si="35"/>
        <v>0.13191537370355233</v>
      </c>
      <c r="V177" s="2"/>
    </row>
    <row r="178" spans="1:22" ht="66" customHeight="1">
      <c r="A178" s="57" t="s">
        <v>83</v>
      </c>
      <c r="B178" s="58">
        <v>1964</v>
      </c>
      <c r="C178" s="58" t="s">
        <v>189</v>
      </c>
      <c r="D178" s="58" t="s">
        <v>186</v>
      </c>
      <c r="E178" s="42">
        <v>23091</v>
      </c>
      <c r="F178" s="25">
        <v>125</v>
      </c>
      <c r="G178" s="25">
        <v>4</v>
      </c>
      <c r="H178" s="39">
        <f t="shared" si="36"/>
        <v>0.92592592592592593</v>
      </c>
      <c r="I178" s="42">
        <v>23090</v>
      </c>
      <c r="J178" s="25">
        <v>56</v>
      </c>
      <c r="K178" s="25">
        <v>9</v>
      </c>
      <c r="L178" s="26">
        <f t="shared" si="32"/>
        <v>0.83582089552238803</v>
      </c>
      <c r="M178" s="35">
        <v>1272590</v>
      </c>
      <c r="N178" s="23">
        <v>204133</v>
      </c>
      <c r="O178" s="23">
        <v>1586173</v>
      </c>
      <c r="P178" s="34">
        <f t="shared" si="33"/>
        <v>0.80230214484800844</v>
      </c>
      <c r="Q178" s="24">
        <f t="shared" si="26"/>
        <v>0.12869529364073148</v>
      </c>
      <c r="R178" s="34">
        <f t="shared" si="34"/>
        <v>0.86176622155949356</v>
      </c>
      <c r="S178" s="24">
        <f t="shared" si="27"/>
        <v>0.13823377844050644</v>
      </c>
      <c r="T178" s="23">
        <f t="shared" si="28"/>
        <v>109450</v>
      </c>
      <c r="U178" s="24">
        <f t="shared" si="35"/>
        <v>6.9002561511260121E-2</v>
      </c>
      <c r="V178" s="2"/>
    </row>
    <row r="179" spans="1:22" ht="27" customHeight="1">
      <c r="A179" s="57" t="s">
        <v>165</v>
      </c>
      <c r="B179" s="58">
        <v>1964</v>
      </c>
      <c r="C179" s="58" t="s">
        <v>189</v>
      </c>
      <c r="D179" s="58" t="s">
        <v>186</v>
      </c>
      <c r="E179" s="42">
        <v>23152</v>
      </c>
      <c r="F179" s="25">
        <v>126</v>
      </c>
      <c r="G179" s="25">
        <v>0</v>
      </c>
      <c r="H179" s="39">
        <f t="shared" si="36"/>
        <v>0.93333333333333335</v>
      </c>
      <c r="I179" s="42">
        <v>23152</v>
      </c>
      <c r="J179" s="25">
        <v>57</v>
      </c>
      <c r="K179" s="25">
        <v>1</v>
      </c>
      <c r="L179" s="26">
        <f t="shared" si="32"/>
        <v>0.85074626865671643</v>
      </c>
      <c r="M179" s="35">
        <v>1089798</v>
      </c>
      <c r="N179" s="23">
        <v>254216</v>
      </c>
      <c r="O179" s="23">
        <v>1586173</v>
      </c>
      <c r="P179" s="34">
        <f t="shared" si="33"/>
        <v>0.68706124741752639</v>
      </c>
      <c r="Q179" s="24">
        <f t="shared" si="26"/>
        <v>0.16027003359658751</v>
      </c>
      <c r="R179" s="34">
        <f t="shared" si="34"/>
        <v>0.81085316075576597</v>
      </c>
      <c r="S179" s="24">
        <f t="shared" si="27"/>
        <v>0.18914683924423406</v>
      </c>
      <c r="T179" s="23">
        <f t="shared" si="28"/>
        <v>242159</v>
      </c>
      <c r="U179" s="24">
        <f t="shared" si="35"/>
        <v>0.15266871898588616</v>
      </c>
      <c r="V179" s="2"/>
    </row>
    <row r="180" spans="1:22" ht="35.25" customHeight="1">
      <c r="A180" s="57" t="s">
        <v>84</v>
      </c>
      <c r="B180" s="58">
        <v>1966</v>
      </c>
      <c r="C180" s="58" t="s">
        <v>190</v>
      </c>
      <c r="D180" s="58" t="s">
        <v>186</v>
      </c>
      <c r="E180" s="42">
        <v>23883</v>
      </c>
      <c r="F180" s="25">
        <v>124</v>
      </c>
      <c r="G180" s="25">
        <v>0</v>
      </c>
      <c r="H180" s="39">
        <f t="shared" si="36"/>
        <v>0.91851851851851851</v>
      </c>
      <c r="I180" s="42">
        <v>23884</v>
      </c>
      <c r="J180" s="25">
        <v>54</v>
      </c>
      <c r="K180" s="25">
        <v>0</v>
      </c>
      <c r="L180" s="26">
        <f t="shared" si="32"/>
        <v>0.80597014925373134</v>
      </c>
      <c r="M180" s="35">
        <v>575967</v>
      </c>
      <c r="N180" s="23">
        <v>471427</v>
      </c>
      <c r="O180" s="23">
        <v>1312288</v>
      </c>
      <c r="P180" s="34">
        <f t="shared" si="33"/>
        <v>0.43890289326733156</v>
      </c>
      <c r="Q180" s="24">
        <f t="shared" si="26"/>
        <v>0.35924050208490821</v>
      </c>
      <c r="R180" s="34">
        <f t="shared" si="34"/>
        <v>0.54990481136993341</v>
      </c>
      <c r="S180" s="24">
        <f t="shared" si="27"/>
        <v>0.45009518863006664</v>
      </c>
      <c r="T180" s="23">
        <f t="shared" si="28"/>
        <v>264894</v>
      </c>
      <c r="U180" s="24">
        <f t="shared" si="35"/>
        <v>0.20185660464776026</v>
      </c>
      <c r="V180" s="2"/>
    </row>
    <row r="181" spans="1:22" ht="39" customHeight="1">
      <c r="A181" s="57" t="s">
        <v>85</v>
      </c>
      <c r="B181" s="58">
        <v>1968</v>
      </c>
      <c r="C181" s="58" t="s">
        <v>189</v>
      </c>
      <c r="D181" s="58" t="s">
        <v>186</v>
      </c>
      <c r="E181" s="42">
        <v>24610</v>
      </c>
      <c r="F181" s="25">
        <v>129</v>
      </c>
      <c r="G181" s="25">
        <v>2</v>
      </c>
      <c r="H181" s="39">
        <f t="shared" si="36"/>
        <v>0.9555555555555556</v>
      </c>
      <c r="I181" s="42">
        <v>24612</v>
      </c>
      <c r="J181" s="25">
        <v>62</v>
      </c>
      <c r="K181" s="25">
        <v>2</v>
      </c>
      <c r="L181" s="26">
        <f t="shared" si="32"/>
        <v>0.92537313432835822</v>
      </c>
      <c r="M181" s="35">
        <v>1012235</v>
      </c>
      <c r="N181" s="23">
        <v>359088</v>
      </c>
      <c r="O181" s="23">
        <v>1601515</v>
      </c>
      <c r="P181" s="34">
        <f t="shared" si="33"/>
        <v>0.63204840416730412</v>
      </c>
      <c r="Q181" s="24">
        <f t="shared" si="26"/>
        <v>0.22421769387111579</v>
      </c>
      <c r="R181" s="34">
        <f t="shared" si="34"/>
        <v>0.73814484260819657</v>
      </c>
      <c r="S181" s="24">
        <f t="shared" si="27"/>
        <v>0.26185515739180337</v>
      </c>
      <c r="T181" s="23">
        <f t="shared" si="28"/>
        <v>230192</v>
      </c>
      <c r="U181" s="24">
        <f t="shared" si="35"/>
        <v>0.14373390196158012</v>
      </c>
      <c r="V181" s="2"/>
    </row>
    <row r="182" spans="1:22" ht="48.75" customHeight="1">
      <c r="A182" s="57" t="s">
        <v>86</v>
      </c>
      <c r="B182" s="58">
        <v>1968</v>
      </c>
      <c r="C182" s="58" t="s">
        <v>189</v>
      </c>
      <c r="D182" s="58" t="s">
        <v>186</v>
      </c>
      <c r="E182" s="42">
        <v>24625</v>
      </c>
      <c r="F182" s="25">
        <v>122</v>
      </c>
      <c r="G182" s="25">
        <v>0</v>
      </c>
      <c r="H182" s="39">
        <f t="shared" si="36"/>
        <v>0.90370370370370368</v>
      </c>
      <c r="I182" s="42">
        <v>24624</v>
      </c>
      <c r="J182" s="25">
        <v>65</v>
      </c>
      <c r="K182" s="25">
        <v>0</v>
      </c>
      <c r="L182" s="26">
        <f t="shared" si="32"/>
        <v>0.97014925373134331</v>
      </c>
      <c r="M182" s="35">
        <v>1044418</v>
      </c>
      <c r="N182" s="23">
        <v>316916</v>
      </c>
      <c r="O182" s="23">
        <v>1601515</v>
      </c>
      <c r="P182" s="34">
        <f t="shared" si="33"/>
        <v>0.65214375138540692</v>
      </c>
      <c r="Q182" s="24">
        <f t="shared" si="26"/>
        <v>0.19788512751987961</v>
      </c>
      <c r="R182" s="34">
        <f t="shared" si="34"/>
        <v>0.76720187698243048</v>
      </c>
      <c r="S182" s="24">
        <f t="shared" si="27"/>
        <v>0.23279812301756952</v>
      </c>
      <c r="T182" s="23">
        <f t="shared" si="28"/>
        <v>240181</v>
      </c>
      <c r="U182" s="24">
        <f t="shared" si="35"/>
        <v>0.14997112109471344</v>
      </c>
      <c r="V182" s="2"/>
    </row>
    <row r="183" spans="1:22" ht="36" customHeight="1">
      <c r="A183" s="57" t="s">
        <v>87</v>
      </c>
      <c r="B183" s="58">
        <v>1970</v>
      </c>
      <c r="C183" s="58" t="s">
        <v>189</v>
      </c>
      <c r="D183" s="58" t="s">
        <v>186</v>
      </c>
      <c r="E183" s="42">
        <v>25343</v>
      </c>
      <c r="F183" s="25">
        <v>134</v>
      </c>
      <c r="G183" s="25">
        <v>0</v>
      </c>
      <c r="H183" s="39">
        <f t="shared" si="36"/>
        <v>0.99259259259259258</v>
      </c>
      <c r="I183" s="42">
        <v>25347</v>
      </c>
      <c r="J183" s="25">
        <v>64</v>
      </c>
      <c r="K183" s="25">
        <v>0</v>
      </c>
      <c r="L183" s="26">
        <f t="shared" si="32"/>
        <v>0.95522388059701491</v>
      </c>
      <c r="M183" s="35">
        <v>969774</v>
      </c>
      <c r="N183" s="23">
        <v>287858</v>
      </c>
      <c r="O183" s="23">
        <v>1388525</v>
      </c>
      <c r="P183" s="34">
        <f t="shared" si="33"/>
        <v>0.69842026610972074</v>
      </c>
      <c r="Q183" s="24">
        <f t="shared" si="26"/>
        <v>0.20731207576385013</v>
      </c>
      <c r="R183" s="34">
        <f t="shared" si="34"/>
        <v>0.77111110404315408</v>
      </c>
      <c r="S183" s="24">
        <f t="shared" si="27"/>
        <v>0.22888889595684589</v>
      </c>
      <c r="T183" s="23">
        <f t="shared" si="28"/>
        <v>130893</v>
      </c>
      <c r="U183" s="24">
        <f t="shared" si="35"/>
        <v>9.4267658126429121E-2</v>
      </c>
      <c r="V183" s="2"/>
    </row>
    <row r="184" spans="1:22" ht="45" customHeight="1">
      <c r="A184" s="57" t="s">
        <v>130</v>
      </c>
      <c r="B184" s="58">
        <v>1970</v>
      </c>
      <c r="C184" s="58" t="s">
        <v>189</v>
      </c>
      <c r="D184" s="58" t="s">
        <v>186</v>
      </c>
      <c r="E184" s="42">
        <v>25347</v>
      </c>
      <c r="F184" s="25">
        <v>123</v>
      </c>
      <c r="G184" s="25">
        <v>3</v>
      </c>
      <c r="H184" s="39">
        <f t="shared" si="36"/>
        <v>0.91111111111111109</v>
      </c>
      <c r="I184" s="42">
        <v>25347</v>
      </c>
      <c r="J184" s="25">
        <v>54</v>
      </c>
      <c r="K184" s="25">
        <v>12</v>
      </c>
      <c r="L184" s="26">
        <f t="shared" si="32"/>
        <v>0.80597014925373134</v>
      </c>
      <c r="M184" s="35">
        <v>700449</v>
      </c>
      <c r="N184" s="23">
        <v>582890</v>
      </c>
      <c r="O184" s="23">
        <v>1388525</v>
      </c>
      <c r="P184" s="34">
        <f t="shared" si="33"/>
        <v>0.50445544732719971</v>
      </c>
      <c r="Q184" s="24">
        <f t="shared" si="26"/>
        <v>0.41979078518571866</v>
      </c>
      <c r="R184" s="34">
        <f t="shared" si="34"/>
        <v>0.54580200554958591</v>
      </c>
      <c r="S184" s="24">
        <f t="shared" si="27"/>
        <v>0.45419799445041409</v>
      </c>
      <c r="T184" s="23">
        <f t="shared" si="28"/>
        <v>105186</v>
      </c>
      <c r="U184" s="24">
        <f t="shared" si="35"/>
        <v>7.5753767487081611E-2</v>
      </c>
      <c r="V184" s="2"/>
    </row>
    <row r="185" spans="1:22" ht="27" customHeight="1">
      <c r="A185" s="57" t="s">
        <v>131</v>
      </c>
      <c r="B185" s="58">
        <v>1972</v>
      </c>
      <c r="C185" s="58" t="s">
        <v>189</v>
      </c>
      <c r="D185" s="58" t="s">
        <v>186</v>
      </c>
      <c r="E185" s="42">
        <v>26140</v>
      </c>
      <c r="F185" s="25">
        <v>115</v>
      </c>
      <c r="G185" s="25">
        <v>11</v>
      </c>
      <c r="H185" s="39">
        <f t="shared" si="36"/>
        <v>0.85185185185185186</v>
      </c>
      <c r="I185" s="42">
        <v>26135</v>
      </c>
      <c r="J185" s="25">
        <v>49</v>
      </c>
      <c r="K185" s="25">
        <v>4</v>
      </c>
      <c r="L185" s="26">
        <f t="shared" si="32"/>
        <v>0.73134328358208955</v>
      </c>
      <c r="M185" s="35">
        <v>968088</v>
      </c>
      <c r="N185" s="23">
        <v>603385</v>
      </c>
      <c r="O185" s="23">
        <v>1773838</v>
      </c>
      <c r="P185" s="34">
        <f t="shared" si="33"/>
        <v>0.54575897009760754</v>
      </c>
      <c r="Q185" s="24">
        <f t="shared" si="26"/>
        <v>0.3401578949148682</v>
      </c>
      <c r="R185" s="34">
        <f t="shared" si="34"/>
        <v>0.61603858290915592</v>
      </c>
      <c r="S185" s="24">
        <f t="shared" si="27"/>
        <v>0.38396141709084408</v>
      </c>
      <c r="T185" s="23">
        <f t="shared" si="28"/>
        <v>202365</v>
      </c>
      <c r="U185" s="24">
        <f t="shared" si="35"/>
        <v>0.11408313498752423</v>
      </c>
      <c r="V185" s="2"/>
    </row>
    <row r="186" spans="1:22" ht="56.25" customHeight="1">
      <c r="A186" s="57" t="s">
        <v>129</v>
      </c>
      <c r="B186" s="58">
        <v>1972</v>
      </c>
      <c r="C186" s="58" t="s">
        <v>189</v>
      </c>
      <c r="D186" s="58" t="s">
        <v>186</v>
      </c>
      <c r="E186" s="42">
        <v>26075</v>
      </c>
      <c r="F186" s="25">
        <v>133</v>
      </c>
      <c r="G186" s="25">
        <v>0</v>
      </c>
      <c r="H186" s="39">
        <f t="shared" si="36"/>
        <v>0.98518518518518516</v>
      </c>
      <c r="I186" s="42">
        <v>26075</v>
      </c>
      <c r="J186" s="25">
        <v>59</v>
      </c>
      <c r="K186" s="25">
        <v>0</v>
      </c>
      <c r="L186" s="26">
        <f t="shared" si="32"/>
        <v>0.88059701492537312</v>
      </c>
      <c r="M186" s="35">
        <v>1012916</v>
      </c>
      <c r="N186" s="23">
        <v>531831</v>
      </c>
      <c r="O186" s="23">
        <v>1773838</v>
      </c>
      <c r="P186" s="34">
        <f t="shared" si="33"/>
        <v>0.57103072546647438</v>
      </c>
      <c r="Q186" s="24">
        <f t="shared" si="26"/>
        <v>0.29981937471178316</v>
      </c>
      <c r="R186" s="34">
        <f t="shared" si="34"/>
        <v>0.65571643770792243</v>
      </c>
      <c r="S186" s="24">
        <f t="shared" si="27"/>
        <v>0.34428356229207763</v>
      </c>
      <c r="T186" s="23">
        <f t="shared" si="28"/>
        <v>229091</v>
      </c>
      <c r="U186" s="24">
        <f t="shared" si="35"/>
        <v>0.12914989982174246</v>
      </c>
      <c r="V186" s="2"/>
    </row>
    <row r="187" spans="1:22" ht="54" customHeight="1">
      <c r="A187" s="57" t="s">
        <v>167</v>
      </c>
      <c r="B187" s="58">
        <v>1972</v>
      </c>
      <c r="C187" s="58" t="s">
        <v>189</v>
      </c>
      <c r="D187" s="58" t="s">
        <v>186</v>
      </c>
      <c r="E187" s="42">
        <v>26075</v>
      </c>
      <c r="F187" s="25">
        <v>126</v>
      </c>
      <c r="G187" s="25">
        <v>6</v>
      </c>
      <c r="H187" s="39">
        <f t="shared" si="36"/>
        <v>0.93333333333333335</v>
      </c>
      <c r="I187" s="42">
        <v>26074</v>
      </c>
      <c r="J187" s="25">
        <v>49</v>
      </c>
      <c r="K187" s="25">
        <v>5</v>
      </c>
      <c r="L187" s="26">
        <f t="shared" si="32"/>
        <v>0.73134328358208955</v>
      </c>
      <c r="M187" s="35">
        <v>1064580</v>
      </c>
      <c r="N187" s="23">
        <v>503342</v>
      </c>
      <c r="O187" s="23">
        <v>1773838</v>
      </c>
      <c r="P187" s="34">
        <f t="shared" si="33"/>
        <v>0.60015627131677185</v>
      </c>
      <c r="Q187" s="24">
        <f t="shared" si="26"/>
        <v>0.28375871979290102</v>
      </c>
      <c r="R187" s="34">
        <f t="shared" si="34"/>
        <v>0.67897510207778189</v>
      </c>
      <c r="S187" s="24">
        <f t="shared" si="27"/>
        <v>0.32102489792221806</v>
      </c>
      <c r="T187" s="23">
        <f t="shared" si="28"/>
        <v>205916</v>
      </c>
      <c r="U187" s="24">
        <f t="shared" si="35"/>
        <v>0.11608500889032708</v>
      </c>
      <c r="V187" s="2"/>
    </row>
    <row r="188" spans="1:22" ht="21" customHeight="1">
      <c r="A188" s="57" t="s">
        <v>146</v>
      </c>
      <c r="B188" s="58">
        <v>1972</v>
      </c>
      <c r="C188" s="58" t="s">
        <v>189</v>
      </c>
      <c r="D188" s="58" t="s">
        <v>186</v>
      </c>
      <c r="E188" s="42">
        <v>26075</v>
      </c>
      <c r="F188" s="25">
        <v>135</v>
      </c>
      <c r="G188" s="25">
        <v>0</v>
      </c>
      <c r="H188" s="39">
        <f t="shared" si="36"/>
        <v>1</v>
      </c>
      <c r="I188" s="42">
        <v>26074</v>
      </c>
      <c r="J188" s="25">
        <v>67</v>
      </c>
      <c r="K188" s="25">
        <v>0</v>
      </c>
      <c r="L188" s="26">
        <f t="shared" si="32"/>
        <v>1</v>
      </c>
      <c r="M188" s="35">
        <v>1131921</v>
      </c>
      <c r="N188" s="23">
        <v>477473</v>
      </c>
      <c r="O188" s="23">
        <v>1773838</v>
      </c>
      <c r="P188" s="34">
        <f t="shared" si="33"/>
        <v>0.63811971555463354</v>
      </c>
      <c r="Q188" s="24">
        <f t="shared" si="26"/>
        <v>0.26917508814220914</v>
      </c>
      <c r="R188" s="34">
        <f t="shared" si="34"/>
        <v>0.70332125011029001</v>
      </c>
      <c r="S188" s="24">
        <f t="shared" si="27"/>
        <v>0.29667874988971005</v>
      </c>
      <c r="T188" s="23">
        <f t="shared" si="28"/>
        <v>164444</v>
      </c>
      <c r="U188" s="24">
        <f t="shared" si="35"/>
        <v>9.2705196303157336E-2</v>
      </c>
      <c r="V188" s="2"/>
    </row>
    <row r="189" spans="1:22" ht="22.5" customHeight="1">
      <c r="A189" s="57" t="s">
        <v>168</v>
      </c>
      <c r="B189" s="58">
        <v>1974</v>
      </c>
      <c r="C189" s="58" t="s">
        <v>189</v>
      </c>
      <c r="D189" s="58" t="s">
        <v>186</v>
      </c>
      <c r="E189" s="42">
        <v>27110</v>
      </c>
      <c r="F189" s="25">
        <v>107</v>
      </c>
      <c r="G189" s="25">
        <v>8</v>
      </c>
      <c r="H189" s="39">
        <f>(F189/134)</f>
        <v>0.79850746268656714</v>
      </c>
      <c r="I189" s="42">
        <v>27110</v>
      </c>
      <c r="J189" s="25">
        <v>42</v>
      </c>
      <c r="K189" s="25">
        <v>0</v>
      </c>
      <c r="L189" s="26">
        <f t="shared" si="32"/>
        <v>0.62686567164179108</v>
      </c>
      <c r="M189" s="35">
        <v>815064</v>
      </c>
      <c r="N189" s="23">
        <v>311781</v>
      </c>
      <c r="O189" s="23">
        <v>1296209</v>
      </c>
      <c r="P189" s="34">
        <f t="shared" si="33"/>
        <v>0.62880600273566989</v>
      </c>
      <c r="Q189" s="24">
        <f t="shared" si="26"/>
        <v>0.24053296960598175</v>
      </c>
      <c r="R189" s="34">
        <f t="shared" si="34"/>
        <v>0.72331509657495041</v>
      </c>
      <c r="S189" s="24">
        <f t="shared" si="27"/>
        <v>0.27668490342504959</v>
      </c>
      <c r="T189" s="23">
        <f t="shared" si="28"/>
        <v>169364</v>
      </c>
      <c r="U189" s="24">
        <f t="shared" si="35"/>
        <v>0.13066102765834831</v>
      </c>
      <c r="V189" s="2"/>
    </row>
    <row r="190" spans="1:22" ht="22.5" customHeight="1">
      <c r="A190" s="57" t="s">
        <v>169</v>
      </c>
      <c r="B190" s="58">
        <v>1974</v>
      </c>
      <c r="C190" s="58" t="s">
        <v>190</v>
      </c>
      <c r="D190" s="58" t="s">
        <v>186</v>
      </c>
      <c r="E190" s="42">
        <v>27116</v>
      </c>
      <c r="F190" s="25">
        <v>93</v>
      </c>
      <c r="G190" s="25">
        <v>28</v>
      </c>
      <c r="H190" s="39">
        <f t="shared" ref="H190:H218" si="37">(F190/134)</f>
        <v>0.69402985074626866</v>
      </c>
      <c r="I190" s="42">
        <v>27115</v>
      </c>
      <c r="J190" s="25">
        <v>39</v>
      </c>
      <c r="K190" s="25">
        <v>16</v>
      </c>
      <c r="L190" s="26">
        <f t="shared" si="32"/>
        <v>0.58208955223880599</v>
      </c>
      <c r="M190" s="35">
        <v>638775</v>
      </c>
      <c r="N190" s="23">
        <v>474519</v>
      </c>
      <c r="O190" s="23">
        <v>1296209</v>
      </c>
      <c r="P190" s="34">
        <f t="shared" si="33"/>
        <v>0.49280247244078695</v>
      </c>
      <c r="Q190" s="24">
        <f t="shared" si="26"/>
        <v>0.36608216730480964</v>
      </c>
      <c r="R190" s="34">
        <f t="shared" si="34"/>
        <v>0.57377027092573929</v>
      </c>
      <c r="S190" s="24">
        <f t="shared" si="27"/>
        <v>0.42622972907426071</v>
      </c>
      <c r="T190" s="23">
        <f t="shared" si="28"/>
        <v>182915</v>
      </c>
      <c r="U190" s="24">
        <f t="shared" si="35"/>
        <v>0.14111536025440341</v>
      </c>
      <c r="V190" s="2"/>
    </row>
    <row r="191" spans="1:22" ht="24" customHeight="1">
      <c r="A191" s="57" t="s">
        <v>170</v>
      </c>
      <c r="B191" s="58">
        <v>1974</v>
      </c>
      <c r="C191" s="58" t="s">
        <v>189</v>
      </c>
      <c r="D191" s="58" t="s">
        <v>186</v>
      </c>
      <c r="E191" s="42">
        <v>27115</v>
      </c>
      <c r="F191" s="25">
        <v>118</v>
      </c>
      <c r="G191" s="25">
        <v>0</v>
      </c>
      <c r="H191" s="39">
        <f t="shared" si="37"/>
        <v>0.88059701492537312</v>
      </c>
      <c r="I191" s="42">
        <v>27113</v>
      </c>
      <c r="J191" s="25">
        <v>46</v>
      </c>
      <c r="K191" s="25">
        <v>2</v>
      </c>
      <c r="L191" s="26">
        <f t="shared" si="32"/>
        <v>0.68656716417910446</v>
      </c>
      <c r="M191" s="35">
        <v>741353</v>
      </c>
      <c r="N191" s="23">
        <v>372158</v>
      </c>
      <c r="O191" s="23">
        <v>1296209</v>
      </c>
      <c r="P191" s="34">
        <f t="shared" si="33"/>
        <v>0.57193940174771196</v>
      </c>
      <c r="Q191" s="24">
        <f t="shared" si="26"/>
        <v>0.28711264927183811</v>
      </c>
      <c r="R191" s="34">
        <f t="shared" si="34"/>
        <v>0.66577968246384633</v>
      </c>
      <c r="S191" s="24">
        <f t="shared" si="27"/>
        <v>0.33422031753615367</v>
      </c>
      <c r="T191" s="23">
        <f t="shared" si="28"/>
        <v>182698</v>
      </c>
      <c r="U191" s="24">
        <f t="shared" si="35"/>
        <v>0.14094794898044991</v>
      </c>
      <c r="V191" s="2"/>
    </row>
    <row r="192" spans="1:22" ht="51.75" customHeight="1">
      <c r="A192" s="57" t="s">
        <v>171</v>
      </c>
      <c r="B192" s="58">
        <v>1976</v>
      </c>
      <c r="C192" s="58" t="s">
        <v>190</v>
      </c>
      <c r="D192" s="58" t="s">
        <v>186</v>
      </c>
      <c r="E192" s="42">
        <v>27533</v>
      </c>
      <c r="F192" s="25">
        <v>74</v>
      </c>
      <c r="G192" s="25">
        <v>56</v>
      </c>
      <c r="H192" s="39">
        <f t="shared" si="37"/>
        <v>0.55223880597014929</v>
      </c>
      <c r="I192" s="42">
        <v>27533</v>
      </c>
      <c r="J192" s="25">
        <v>40</v>
      </c>
      <c r="K192" s="25">
        <v>24</v>
      </c>
      <c r="L192" s="26">
        <f t="shared" si="32"/>
        <v>0.59701492537313428</v>
      </c>
      <c r="M192" s="35">
        <v>552543</v>
      </c>
      <c r="N192" s="23">
        <v>1134847</v>
      </c>
      <c r="O192" s="23">
        <v>1978590</v>
      </c>
      <c r="P192" s="34">
        <f t="shared" si="33"/>
        <v>0.27926098888602491</v>
      </c>
      <c r="Q192" s="24">
        <f t="shared" si="26"/>
        <v>0.5735634972379321</v>
      </c>
      <c r="R192" s="34">
        <f t="shared" si="34"/>
        <v>0.32745423405377538</v>
      </c>
      <c r="S192" s="24">
        <f t="shared" si="27"/>
        <v>0.67254576594622462</v>
      </c>
      <c r="T192" s="23">
        <f t="shared" si="28"/>
        <v>291200</v>
      </c>
      <c r="U192" s="24">
        <f t="shared" si="35"/>
        <v>0.14717551387604305</v>
      </c>
      <c r="V192" s="2"/>
    </row>
    <row r="193" spans="1:35" ht="27" customHeight="1">
      <c r="A193" s="57" t="s">
        <v>172</v>
      </c>
      <c r="B193" s="58">
        <v>1980</v>
      </c>
      <c r="C193" s="58" t="s">
        <v>190</v>
      </c>
      <c r="D193" s="58" t="s">
        <v>186</v>
      </c>
      <c r="E193" s="42">
        <v>29321</v>
      </c>
      <c r="F193" s="25">
        <v>114</v>
      </c>
      <c r="G193" s="25">
        <v>10</v>
      </c>
      <c r="H193" s="39">
        <f t="shared" si="37"/>
        <v>0.85074626865671643</v>
      </c>
      <c r="I193" s="42">
        <v>29321</v>
      </c>
      <c r="J193" s="25">
        <v>52</v>
      </c>
      <c r="K193" s="25">
        <v>12</v>
      </c>
      <c r="L193" s="26">
        <f t="shared" si="32"/>
        <v>0.77611940298507465</v>
      </c>
      <c r="M193" s="35">
        <v>1036581</v>
      </c>
      <c r="N193" s="23">
        <v>754935</v>
      </c>
      <c r="O193" s="23">
        <v>2079411</v>
      </c>
      <c r="P193" s="34">
        <f t="shared" si="33"/>
        <v>0.49849741104572398</v>
      </c>
      <c r="Q193" s="24">
        <f t="shared" si="26"/>
        <v>0.36305232587497133</v>
      </c>
      <c r="R193" s="34">
        <f t="shared" si="34"/>
        <v>0.57860549389455629</v>
      </c>
      <c r="S193" s="24">
        <f t="shared" si="27"/>
        <v>0.42139450610544366</v>
      </c>
      <c r="T193" s="23">
        <f t="shared" si="28"/>
        <v>287895</v>
      </c>
      <c r="U193" s="24">
        <f t="shared" si="35"/>
        <v>0.13845026307930466</v>
      </c>
      <c r="V193" s="2"/>
    </row>
    <row r="194" spans="1:35" ht="53.25" customHeight="1">
      <c r="A194" s="57" t="s">
        <v>173</v>
      </c>
      <c r="B194" s="58">
        <v>1980</v>
      </c>
      <c r="C194" s="58" t="s">
        <v>189</v>
      </c>
      <c r="D194" s="58" t="s">
        <v>186</v>
      </c>
      <c r="E194" s="42">
        <v>29322</v>
      </c>
      <c r="F194" s="25">
        <v>86</v>
      </c>
      <c r="G194" s="25">
        <v>47</v>
      </c>
      <c r="H194" s="39">
        <f t="shared" si="37"/>
        <v>0.64179104477611937</v>
      </c>
      <c r="I194" s="42">
        <v>29322</v>
      </c>
      <c r="J194" s="25">
        <v>47</v>
      </c>
      <c r="K194" s="25">
        <v>13</v>
      </c>
      <c r="L194" s="26">
        <f t="shared" si="32"/>
        <v>0.70149253731343286</v>
      </c>
      <c r="M194" s="35">
        <v>1457454</v>
      </c>
      <c r="N194" s="23">
        <v>398551</v>
      </c>
      <c r="O194" s="23">
        <v>2079411</v>
      </c>
      <c r="P194" s="34">
        <f t="shared" si="33"/>
        <v>0.70089751376711962</v>
      </c>
      <c r="Q194" s="24">
        <f t="shared" si="26"/>
        <v>0.19166533215415327</v>
      </c>
      <c r="R194" s="34">
        <f t="shared" si="34"/>
        <v>0.78526404831883534</v>
      </c>
      <c r="S194" s="24">
        <f t="shared" si="27"/>
        <v>0.21473595168116466</v>
      </c>
      <c r="T194" s="23">
        <f t="shared" si="28"/>
        <v>223406</v>
      </c>
      <c r="U194" s="24">
        <f t="shared" si="35"/>
        <v>0.1074371540787271</v>
      </c>
      <c r="V194" s="2"/>
    </row>
    <row r="195" spans="1:35" ht="36.75" customHeight="1">
      <c r="A195" s="57" t="s">
        <v>174</v>
      </c>
      <c r="B195" s="58">
        <v>1980</v>
      </c>
      <c r="C195" s="58" t="s">
        <v>190</v>
      </c>
      <c r="D195" s="58">
        <v>1982</v>
      </c>
      <c r="E195" s="42">
        <v>29312</v>
      </c>
      <c r="F195" s="25">
        <v>101</v>
      </c>
      <c r="G195" s="25">
        <v>21</v>
      </c>
      <c r="H195" s="39">
        <f t="shared" si="37"/>
        <v>0.75373134328358204</v>
      </c>
      <c r="I195" s="42">
        <v>29313</v>
      </c>
      <c r="J195" s="25">
        <v>42</v>
      </c>
      <c r="K195" s="25">
        <v>3</v>
      </c>
      <c r="L195" s="26">
        <f t="shared" si="32"/>
        <v>0.62686567164179108</v>
      </c>
      <c r="M195" s="35">
        <v>964212</v>
      </c>
      <c r="N195" s="23">
        <v>823192</v>
      </c>
      <c r="O195" s="23">
        <v>2079411</v>
      </c>
      <c r="P195" s="34">
        <f t="shared" si="33"/>
        <v>0.46369476741250287</v>
      </c>
      <c r="Q195" s="24">
        <f t="shared" ref="Q195:Q217" si="38">(N195/O195)</f>
        <v>0.39587748646131043</v>
      </c>
      <c r="R195" s="34">
        <f t="shared" si="34"/>
        <v>0.53944827246666116</v>
      </c>
      <c r="S195" s="24">
        <f t="shared" si="27"/>
        <v>0.46055172753333884</v>
      </c>
      <c r="T195" s="23">
        <f t="shared" si="28"/>
        <v>292007</v>
      </c>
      <c r="U195" s="24">
        <f t="shared" si="35"/>
        <v>0.14042774612618669</v>
      </c>
      <c r="V195" s="2"/>
    </row>
    <row r="196" spans="1:35" ht="24" customHeight="1">
      <c r="A196" s="57" t="s">
        <v>16</v>
      </c>
      <c r="B196" s="58">
        <v>1980</v>
      </c>
      <c r="C196" s="58" t="s">
        <v>190</v>
      </c>
      <c r="D196" s="58" t="s">
        <v>226</v>
      </c>
      <c r="E196" s="42">
        <v>29322</v>
      </c>
      <c r="F196" s="25">
        <v>86</v>
      </c>
      <c r="G196" s="25">
        <v>47</v>
      </c>
      <c r="H196" s="39">
        <f t="shared" si="37"/>
        <v>0.64179104477611937</v>
      </c>
      <c r="I196" s="42">
        <v>29322</v>
      </c>
      <c r="J196" s="25">
        <v>47</v>
      </c>
      <c r="K196" s="25">
        <v>13</v>
      </c>
      <c r="L196" s="26">
        <f t="shared" si="32"/>
        <v>0.70149253731343286</v>
      </c>
      <c r="M196" s="35">
        <v>970407</v>
      </c>
      <c r="N196" s="23">
        <v>854164</v>
      </c>
      <c r="O196" s="23">
        <v>2079411</v>
      </c>
      <c r="P196" s="34">
        <f t="shared" si="33"/>
        <v>0.46667397642890224</v>
      </c>
      <c r="Q196" s="24">
        <f t="shared" si="38"/>
        <v>0.4107720888270765</v>
      </c>
      <c r="R196" s="34">
        <f t="shared" si="34"/>
        <v>0.53185488534017034</v>
      </c>
      <c r="S196" s="24">
        <f t="shared" ref="S196:S217" si="39">(N196/(M196+N196))</f>
        <v>0.46814511465982961</v>
      </c>
      <c r="T196" s="23">
        <f t="shared" ref="T196:T217" si="40">(O196-(M196+N196))</f>
        <v>254840</v>
      </c>
      <c r="U196" s="24">
        <f t="shared" si="35"/>
        <v>0.12255393474402126</v>
      </c>
      <c r="V196" s="2"/>
    </row>
    <row r="197" spans="1:35" ht="23.25" customHeight="1">
      <c r="A197" s="57" t="s">
        <v>175</v>
      </c>
      <c r="B197" s="58">
        <v>1980</v>
      </c>
      <c r="C197" s="58" t="s">
        <v>190</v>
      </c>
      <c r="D197" s="58" t="s">
        <v>186</v>
      </c>
      <c r="E197" s="42">
        <v>29322</v>
      </c>
      <c r="F197" s="25">
        <v>132</v>
      </c>
      <c r="G197" s="25">
        <v>2</v>
      </c>
      <c r="H197" s="39">
        <f t="shared" si="37"/>
        <v>0.9850746268656716</v>
      </c>
      <c r="I197" s="42">
        <v>29313</v>
      </c>
      <c r="J197" s="25">
        <v>39</v>
      </c>
      <c r="K197" s="25">
        <v>8</v>
      </c>
      <c r="L197" s="26">
        <f t="shared" si="32"/>
        <v>0.58208955223880599</v>
      </c>
      <c r="M197" s="35">
        <v>944883</v>
      </c>
      <c r="N197" s="23">
        <v>850251</v>
      </c>
      <c r="O197" s="23">
        <v>2079411</v>
      </c>
      <c r="P197" s="34">
        <f t="shared" si="33"/>
        <v>0.45439934673809074</v>
      </c>
      <c r="Q197" s="24">
        <f t="shared" si="38"/>
        <v>0.40889030595683107</v>
      </c>
      <c r="R197" s="34">
        <f t="shared" si="34"/>
        <v>0.52635792091286782</v>
      </c>
      <c r="S197" s="24">
        <f t="shared" si="39"/>
        <v>0.47364207908713224</v>
      </c>
      <c r="T197" s="23">
        <f t="shared" si="40"/>
        <v>284277</v>
      </c>
      <c r="U197" s="24">
        <f t="shared" si="35"/>
        <v>0.13671034730507822</v>
      </c>
      <c r="V197" s="2"/>
    </row>
    <row r="198" spans="1:35" ht="27" customHeight="1">
      <c r="A198" s="57" t="s">
        <v>176</v>
      </c>
      <c r="B198" s="58">
        <v>1982</v>
      </c>
      <c r="C198" s="58" t="s">
        <v>189</v>
      </c>
      <c r="D198" s="58" t="s">
        <v>186</v>
      </c>
      <c r="E198" s="42">
        <v>30023</v>
      </c>
      <c r="F198" s="25">
        <v>118</v>
      </c>
      <c r="G198" s="25">
        <v>1</v>
      </c>
      <c r="H198" s="39">
        <f t="shared" si="37"/>
        <v>0.88059701492537312</v>
      </c>
      <c r="I198" s="42">
        <v>30023</v>
      </c>
      <c r="J198" s="25">
        <v>62</v>
      </c>
      <c r="K198" s="25">
        <v>0</v>
      </c>
      <c r="L198" s="26">
        <f t="shared" si="32"/>
        <v>0.92537313432835822</v>
      </c>
      <c r="M198" s="35">
        <v>1304127</v>
      </c>
      <c r="N198" s="23">
        <v>385738</v>
      </c>
      <c r="O198" s="23">
        <v>1834737</v>
      </c>
      <c r="P198" s="34">
        <f t="shared" si="33"/>
        <v>0.71079778736679966</v>
      </c>
      <c r="Q198" s="24">
        <f t="shared" si="38"/>
        <v>0.21024157685815459</v>
      </c>
      <c r="R198" s="34">
        <f t="shared" si="34"/>
        <v>0.77173442848984974</v>
      </c>
      <c r="S198" s="24">
        <f t="shared" si="39"/>
        <v>0.22826557151015023</v>
      </c>
      <c r="T198" s="23">
        <f t="shared" si="40"/>
        <v>144872</v>
      </c>
      <c r="U198" s="24">
        <f t="shared" si="35"/>
        <v>7.8960635775045682E-2</v>
      </c>
      <c r="V198" s="2"/>
    </row>
    <row r="199" spans="1:35" ht="37.5" customHeight="1">
      <c r="A199" s="57" t="s">
        <v>174</v>
      </c>
      <c r="B199" s="58">
        <v>1982</v>
      </c>
      <c r="C199" s="58" t="s">
        <v>189</v>
      </c>
      <c r="D199" s="58">
        <v>1980</v>
      </c>
      <c r="E199" s="42">
        <v>30022</v>
      </c>
      <c r="F199" s="25">
        <v>122</v>
      </c>
      <c r="G199" s="25">
        <v>1</v>
      </c>
      <c r="H199" s="39">
        <f t="shared" si="37"/>
        <v>0.91044776119402981</v>
      </c>
      <c r="I199" s="42">
        <v>30022</v>
      </c>
      <c r="J199" s="25">
        <v>51</v>
      </c>
      <c r="K199" s="25">
        <v>1</v>
      </c>
      <c r="L199" s="26">
        <f t="shared" si="32"/>
        <v>0.76119402985074625</v>
      </c>
      <c r="M199" s="35">
        <v>1103221</v>
      </c>
      <c r="N199" s="23">
        <v>563865</v>
      </c>
      <c r="O199" s="23">
        <v>1834737</v>
      </c>
      <c r="P199" s="34">
        <f t="shared" si="33"/>
        <v>0.60129653459869181</v>
      </c>
      <c r="Q199" s="24">
        <f t="shared" si="38"/>
        <v>0.30732742621967074</v>
      </c>
      <c r="R199" s="34">
        <f t="shared" si="34"/>
        <v>0.6617660996493282</v>
      </c>
      <c r="S199" s="24">
        <f t="shared" si="39"/>
        <v>0.33823390035067175</v>
      </c>
      <c r="T199" s="23">
        <f t="shared" si="40"/>
        <v>167651</v>
      </c>
      <c r="U199" s="24">
        <f t="shared" si="35"/>
        <v>9.1376039181637475E-2</v>
      </c>
      <c r="V199" s="2"/>
    </row>
    <row r="200" spans="1:35" ht="36" customHeight="1">
      <c r="A200" s="57" t="s">
        <v>177</v>
      </c>
      <c r="B200" s="58">
        <v>1982</v>
      </c>
      <c r="C200" s="58" t="s">
        <v>189</v>
      </c>
      <c r="D200" s="58" t="s">
        <v>186</v>
      </c>
      <c r="E200" s="42">
        <v>30023</v>
      </c>
      <c r="F200" s="25">
        <v>77</v>
      </c>
      <c r="G200" s="25">
        <v>49</v>
      </c>
      <c r="H200" s="39">
        <f t="shared" si="37"/>
        <v>0.57462686567164178</v>
      </c>
      <c r="I200" s="42">
        <v>30023</v>
      </c>
      <c r="J200" s="25">
        <v>36</v>
      </c>
      <c r="K200" s="25">
        <v>26</v>
      </c>
      <c r="L200" s="26">
        <f t="shared" si="32"/>
        <v>0.53731343283582089</v>
      </c>
      <c r="M200" s="35">
        <v>1108255</v>
      </c>
      <c r="N200" s="23">
        <v>624721</v>
      </c>
      <c r="O200" s="23">
        <v>1834737</v>
      </c>
      <c r="P200" s="34">
        <f t="shared" si="33"/>
        <v>0.60404025209062662</v>
      </c>
      <c r="Q200" s="24">
        <f t="shared" si="38"/>
        <v>0.34049621280870229</v>
      </c>
      <c r="R200" s="34">
        <f t="shared" si="34"/>
        <v>0.63950972200422851</v>
      </c>
      <c r="S200" s="24">
        <f t="shared" si="39"/>
        <v>0.36049027799577144</v>
      </c>
      <c r="T200" s="23">
        <f t="shared" si="40"/>
        <v>101761</v>
      </c>
      <c r="U200" s="24">
        <f t="shared" si="35"/>
        <v>5.5463535100671105E-2</v>
      </c>
      <c r="V200" s="2"/>
      <c r="AI200" s="2" t="s">
        <v>160</v>
      </c>
    </row>
    <row r="201" spans="1:35" ht="41.25" customHeight="1">
      <c r="A201" s="57" t="s">
        <v>140</v>
      </c>
      <c r="B201" s="58">
        <v>1982</v>
      </c>
      <c r="C201" s="58" t="s">
        <v>189</v>
      </c>
      <c r="D201" s="58" t="s">
        <v>186</v>
      </c>
      <c r="E201" s="42">
        <v>30023</v>
      </c>
      <c r="F201" s="25">
        <v>121</v>
      </c>
      <c r="G201" s="25">
        <v>1</v>
      </c>
      <c r="H201" s="39">
        <f t="shared" si="37"/>
        <v>0.90298507462686572</v>
      </c>
      <c r="I201" s="42">
        <v>30023</v>
      </c>
      <c r="J201" s="25">
        <v>54</v>
      </c>
      <c r="K201" s="25">
        <v>2</v>
      </c>
      <c r="L201" s="26">
        <f t="shared" si="32"/>
        <v>0.80597014925373134</v>
      </c>
      <c r="M201" s="35">
        <v>1201321</v>
      </c>
      <c r="N201" s="23">
        <v>492736</v>
      </c>
      <c r="O201" s="23">
        <v>1834737</v>
      </c>
      <c r="P201" s="34">
        <f t="shared" si="33"/>
        <v>0.65476468834497803</v>
      </c>
      <c r="Q201" s="24">
        <f t="shared" si="38"/>
        <v>0.26855947201151992</v>
      </c>
      <c r="R201" s="34">
        <f t="shared" si="34"/>
        <v>0.70913847645032013</v>
      </c>
      <c r="S201" s="24">
        <f t="shared" si="39"/>
        <v>0.29086152354967987</v>
      </c>
      <c r="T201" s="23">
        <f t="shared" si="40"/>
        <v>140680</v>
      </c>
      <c r="U201" s="24">
        <f t="shared" si="35"/>
        <v>7.6675839643502039E-2</v>
      </c>
      <c r="V201" s="2"/>
    </row>
    <row r="202" spans="1:35" ht="35.25" customHeight="1">
      <c r="A202" s="57" t="s">
        <v>166</v>
      </c>
      <c r="B202" s="58">
        <v>1984</v>
      </c>
      <c r="C202" s="58" t="s">
        <v>189</v>
      </c>
      <c r="D202" s="58" t="s">
        <v>186</v>
      </c>
      <c r="E202" s="42">
        <v>30796</v>
      </c>
      <c r="F202" s="25">
        <v>127</v>
      </c>
      <c r="G202" s="25">
        <v>0</v>
      </c>
      <c r="H202" s="39">
        <f t="shared" si="37"/>
        <v>0.94776119402985071</v>
      </c>
      <c r="I202" s="42">
        <v>30736</v>
      </c>
      <c r="J202" s="25">
        <v>38</v>
      </c>
      <c r="K202" s="25">
        <v>0</v>
      </c>
      <c r="L202" s="26">
        <f t="shared" si="32"/>
        <v>0.56716417910447758</v>
      </c>
      <c r="M202" s="35">
        <v>1176809</v>
      </c>
      <c r="N202" s="23">
        <v>611200</v>
      </c>
      <c r="O202" s="23">
        <v>2114842</v>
      </c>
      <c r="P202" s="34">
        <f t="shared" si="33"/>
        <v>0.55645244420150541</v>
      </c>
      <c r="Q202" s="24">
        <f t="shared" si="38"/>
        <v>0.28900504151137529</v>
      </c>
      <c r="R202" s="34">
        <f t="shared" si="34"/>
        <v>0.65816726873298736</v>
      </c>
      <c r="S202" s="24">
        <f t="shared" si="39"/>
        <v>0.34183273126701264</v>
      </c>
      <c r="T202" s="23">
        <f t="shared" si="40"/>
        <v>326833</v>
      </c>
      <c r="U202" s="24">
        <f t="shared" si="35"/>
        <v>0.15454251428711932</v>
      </c>
      <c r="V202" s="2"/>
    </row>
    <row r="203" spans="1:35" ht="78.75" customHeight="1">
      <c r="A203" s="57" t="s">
        <v>104</v>
      </c>
      <c r="B203" s="58">
        <v>1984</v>
      </c>
      <c r="C203" s="58" t="s">
        <v>189</v>
      </c>
      <c r="D203" s="58" t="s">
        <v>186</v>
      </c>
      <c r="E203" s="42">
        <v>30790</v>
      </c>
      <c r="F203" s="25">
        <v>122</v>
      </c>
      <c r="G203" s="25">
        <v>0</v>
      </c>
      <c r="H203" s="39">
        <f t="shared" si="37"/>
        <v>0.91044776119402981</v>
      </c>
      <c r="I203" s="42">
        <v>30791</v>
      </c>
      <c r="J203" s="25">
        <v>60</v>
      </c>
      <c r="K203" s="25">
        <v>0</v>
      </c>
      <c r="L203" s="26">
        <f t="shared" si="32"/>
        <v>0.89552238805970152</v>
      </c>
      <c r="M203" s="35">
        <v>1139390</v>
      </c>
      <c r="N203" s="23">
        <v>631378</v>
      </c>
      <c r="O203" s="23">
        <v>2114842</v>
      </c>
      <c r="P203" s="34">
        <f t="shared" si="33"/>
        <v>0.53875892383449919</v>
      </c>
      <c r="Q203" s="24">
        <f t="shared" si="38"/>
        <v>0.29854617980917725</v>
      </c>
      <c r="R203" s="34">
        <f t="shared" si="34"/>
        <v>0.64344397459181557</v>
      </c>
      <c r="S203" s="24">
        <f t="shared" si="39"/>
        <v>0.35655602540818448</v>
      </c>
      <c r="T203" s="23">
        <f t="shared" si="40"/>
        <v>344074</v>
      </c>
      <c r="U203" s="24">
        <f t="shared" si="35"/>
        <v>0.16269489635632356</v>
      </c>
      <c r="V203" s="2"/>
    </row>
    <row r="204" spans="1:35" ht="50.25" customHeight="1">
      <c r="A204" s="57" t="s">
        <v>105</v>
      </c>
      <c r="B204" s="58">
        <v>1988</v>
      </c>
      <c r="C204" s="58" t="s">
        <v>189</v>
      </c>
      <c r="D204" s="58" t="s">
        <v>186</v>
      </c>
      <c r="E204" s="42">
        <v>32253</v>
      </c>
      <c r="F204" s="25">
        <v>77</v>
      </c>
      <c r="G204" s="25">
        <v>55</v>
      </c>
      <c r="H204" s="39">
        <f t="shared" si="37"/>
        <v>0.57462686567164178</v>
      </c>
      <c r="I204" s="42">
        <v>32253</v>
      </c>
      <c r="J204" s="25">
        <v>37</v>
      </c>
      <c r="K204" s="25">
        <v>28</v>
      </c>
      <c r="L204" s="26">
        <f t="shared" si="32"/>
        <v>0.55223880597014929</v>
      </c>
      <c r="M204" s="35">
        <v>1645090</v>
      </c>
      <c r="N204" s="23">
        <v>375752</v>
      </c>
      <c r="O204" s="23">
        <v>2125119</v>
      </c>
      <c r="P204" s="34">
        <f t="shared" ref="P204:P217" si="41">M204/O204</f>
        <v>0.77411664946762981</v>
      </c>
      <c r="Q204" s="24">
        <f t="shared" si="38"/>
        <v>0.17681456897237285</v>
      </c>
      <c r="R204" s="34">
        <f t="shared" ref="R204:R217" si="42">M204/(M204+N204)</f>
        <v>0.81406166340564967</v>
      </c>
      <c r="S204" s="24">
        <f t="shared" si="39"/>
        <v>0.18593833659435027</v>
      </c>
      <c r="T204" s="23">
        <f t="shared" si="40"/>
        <v>104277</v>
      </c>
      <c r="U204" s="24">
        <f t="shared" ref="U204:U217" si="43">(O204-(M204+N204))/O204</f>
        <v>4.9068781559997346E-2</v>
      </c>
      <c r="V204" s="2"/>
    </row>
    <row r="205" spans="1:35" ht="36" customHeight="1">
      <c r="A205" s="57" t="s">
        <v>106</v>
      </c>
      <c r="B205" s="58">
        <v>1988</v>
      </c>
      <c r="C205" s="58" t="s">
        <v>189</v>
      </c>
      <c r="D205" s="58" t="s">
        <v>186</v>
      </c>
      <c r="E205" s="42">
        <v>32258</v>
      </c>
      <c r="F205" s="25">
        <v>119</v>
      </c>
      <c r="G205" s="25">
        <v>4</v>
      </c>
      <c r="H205" s="39">
        <f t="shared" si="37"/>
        <v>0.88805970149253732</v>
      </c>
      <c r="I205" s="42">
        <v>32245</v>
      </c>
      <c r="J205" s="25">
        <v>48</v>
      </c>
      <c r="K205" s="25">
        <v>0</v>
      </c>
      <c r="L205" s="26">
        <f t="shared" si="32"/>
        <v>0.71641791044776115</v>
      </c>
      <c r="M205" s="35">
        <v>1205730</v>
      </c>
      <c r="N205" s="23">
        <v>806766</v>
      </c>
      <c r="O205" s="23">
        <v>2125119</v>
      </c>
      <c r="P205" s="34">
        <f t="shared" si="41"/>
        <v>0.56737058018868591</v>
      </c>
      <c r="Q205" s="24">
        <f t="shared" si="38"/>
        <v>0.37963332876888306</v>
      </c>
      <c r="R205" s="34">
        <f t="shared" si="42"/>
        <v>0.59912168769527985</v>
      </c>
      <c r="S205" s="24">
        <f t="shared" si="39"/>
        <v>0.4008783123047201</v>
      </c>
      <c r="T205" s="23">
        <f t="shared" si="40"/>
        <v>112623</v>
      </c>
      <c r="U205" s="24">
        <f t="shared" si="43"/>
        <v>5.2996091042431033E-2</v>
      </c>
      <c r="V205" s="2"/>
    </row>
    <row r="206" spans="1:35" ht="33.75" customHeight="1">
      <c r="A206" s="57" t="s">
        <v>107</v>
      </c>
      <c r="B206" s="58">
        <v>1988</v>
      </c>
      <c r="C206" s="58" t="s">
        <v>189</v>
      </c>
      <c r="D206" s="58" t="s">
        <v>186</v>
      </c>
      <c r="E206" s="42">
        <v>32253</v>
      </c>
      <c r="F206" s="25">
        <v>77</v>
      </c>
      <c r="G206" s="25">
        <v>55</v>
      </c>
      <c r="H206" s="39">
        <f t="shared" si="37"/>
        <v>0.57462686567164178</v>
      </c>
      <c r="I206" s="42">
        <v>32253</v>
      </c>
      <c r="J206" s="25">
        <v>37</v>
      </c>
      <c r="K206" s="25">
        <v>28</v>
      </c>
      <c r="L206" s="26">
        <f t="shared" si="32"/>
        <v>0.55223880597014929</v>
      </c>
      <c r="M206" s="35">
        <v>1214032</v>
      </c>
      <c r="N206" s="23">
        <v>843307</v>
      </c>
      <c r="O206" s="23">
        <v>2125119</v>
      </c>
      <c r="P206" s="34">
        <f t="shared" si="41"/>
        <v>0.5712771849482311</v>
      </c>
      <c r="Q206" s="24">
        <f t="shared" si="38"/>
        <v>0.3968281305658648</v>
      </c>
      <c r="R206" s="34">
        <f t="shared" si="42"/>
        <v>0.5900981802221219</v>
      </c>
      <c r="S206" s="24">
        <f t="shared" si="39"/>
        <v>0.4099018197778781</v>
      </c>
      <c r="T206" s="23">
        <f t="shared" si="40"/>
        <v>67780</v>
      </c>
      <c r="U206" s="24">
        <f t="shared" si="43"/>
        <v>3.189468448590408E-2</v>
      </c>
      <c r="V206" s="2"/>
    </row>
    <row r="207" spans="1:35" ht="49.5" customHeight="1">
      <c r="A207" s="57" t="s">
        <v>159</v>
      </c>
      <c r="B207" s="58">
        <v>1990</v>
      </c>
      <c r="C207" s="58" t="s">
        <v>189</v>
      </c>
      <c r="D207" s="58" t="s">
        <v>186</v>
      </c>
      <c r="E207" s="42">
        <v>32988</v>
      </c>
      <c r="F207" s="25">
        <v>113</v>
      </c>
      <c r="G207" s="25">
        <v>18</v>
      </c>
      <c r="H207" s="39">
        <f t="shared" si="37"/>
        <v>0.84328358208955223</v>
      </c>
      <c r="I207" s="42">
        <v>32988</v>
      </c>
      <c r="J207" s="25">
        <v>55</v>
      </c>
      <c r="K207" s="25">
        <v>6</v>
      </c>
      <c r="L207" s="26">
        <f t="shared" si="32"/>
        <v>0.82089552238805974</v>
      </c>
      <c r="M207" s="35">
        <v>1388105</v>
      </c>
      <c r="N207" s="23">
        <v>329806</v>
      </c>
      <c r="O207" s="23">
        <v>1843104</v>
      </c>
      <c r="P207" s="34">
        <f t="shared" si="41"/>
        <v>0.75313438633956631</v>
      </c>
      <c r="Q207" s="24">
        <f t="shared" si="38"/>
        <v>0.17894052641630639</v>
      </c>
      <c r="R207" s="34">
        <f t="shared" si="42"/>
        <v>0.80801915815196479</v>
      </c>
      <c r="S207" s="24">
        <f t="shared" si="39"/>
        <v>0.19198084184803521</v>
      </c>
      <c r="T207" s="23">
        <f t="shared" si="40"/>
        <v>125193</v>
      </c>
      <c r="U207" s="24">
        <f t="shared" si="43"/>
        <v>6.7925087244127297E-2</v>
      </c>
      <c r="V207" s="2"/>
    </row>
    <row r="208" spans="1:35" ht="36" customHeight="1">
      <c r="A208" s="57" t="s">
        <v>108</v>
      </c>
      <c r="B208" s="58">
        <v>1994</v>
      </c>
      <c r="C208" s="58" t="s">
        <v>190</v>
      </c>
      <c r="D208" s="58" t="s">
        <v>186</v>
      </c>
      <c r="E208" s="42">
        <v>34459</v>
      </c>
      <c r="F208" s="25">
        <v>76</v>
      </c>
      <c r="G208" s="25">
        <v>52</v>
      </c>
      <c r="H208" s="39">
        <f t="shared" si="37"/>
        <v>0.56716417910447758</v>
      </c>
      <c r="I208" s="42">
        <v>34459</v>
      </c>
      <c r="J208" s="25">
        <v>46</v>
      </c>
      <c r="K208" s="25">
        <v>15</v>
      </c>
      <c r="L208" s="26">
        <f t="shared" si="32"/>
        <v>0.68656716417910446</v>
      </c>
      <c r="M208" s="35">
        <v>841277</v>
      </c>
      <c r="N208" s="23">
        <v>847802</v>
      </c>
      <c r="O208" s="23">
        <v>1794618</v>
      </c>
      <c r="P208" s="34">
        <f t="shared" si="41"/>
        <v>0.46877775660335513</v>
      </c>
      <c r="Q208" s="24">
        <f t="shared" si="38"/>
        <v>0.47241362785840774</v>
      </c>
      <c r="R208" s="34">
        <f t="shared" si="42"/>
        <v>0.49806847400269616</v>
      </c>
      <c r="S208" s="24">
        <f t="shared" si="39"/>
        <v>0.50193152599730384</v>
      </c>
      <c r="T208" s="23">
        <f t="shared" si="40"/>
        <v>105539</v>
      </c>
      <c r="U208" s="24">
        <f t="shared" si="43"/>
        <v>5.8808615538237109E-2</v>
      </c>
      <c r="V208" s="2"/>
    </row>
    <row r="209" spans="1:22" ht="24.75" customHeight="1">
      <c r="A209" s="57" t="s">
        <v>109</v>
      </c>
      <c r="B209" s="58">
        <v>1996</v>
      </c>
      <c r="C209" s="58" t="s">
        <v>189</v>
      </c>
      <c r="D209" s="58" t="s">
        <v>186</v>
      </c>
      <c r="E209" s="42">
        <v>35152</v>
      </c>
      <c r="F209" s="25">
        <v>130</v>
      </c>
      <c r="G209" s="25">
        <v>0</v>
      </c>
      <c r="H209" s="39">
        <f t="shared" si="37"/>
        <v>0.97014925373134331</v>
      </c>
      <c r="I209" s="42">
        <v>35152</v>
      </c>
      <c r="J209" s="25">
        <v>58</v>
      </c>
      <c r="K209" s="25">
        <v>0</v>
      </c>
      <c r="L209" s="26">
        <f t="shared" si="32"/>
        <v>0.86567164179104472</v>
      </c>
      <c r="M209" s="35">
        <v>1334409</v>
      </c>
      <c r="N209" s="23">
        <v>740039</v>
      </c>
      <c r="O209" s="23">
        <v>2211161</v>
      </c>
      <c r="P209" s="34">
        <f t="shared" si="41"/>
        <v>0.6034879414027291</v>
      </c>
      <c r="Q209" s="24">
        <f t="shared" si="38"/>
        <v>0.33468345362458907</v>
      </c>
      <c r="R209" s="34">
        <f t="shared" si="42"/>
        <v>0.6432597973051144</v>
      </c>
      <c r="S209" s="24">
        <f t="shared" si="39"/>
        <v>0.3567402026948856</v>
      </c>
      <c r="T209" s="23">
        <f t="shared" si="40"/>
        <v>136713</v>
      </c>
      <c r="U209" s="24">
        <f t="shared" si="43"/>
        <v>6.1828604972681771E-2</v>
      </c>
      <c r="V209" s="2"/>
    </row>
    <row r="210" spans="1:22" ht="22.5" customHeight="1">
      <c r="A210" s="57" t="s">
        <v>150</v>
      </c>
      <c r="B210" s="58">
        <v>1996</v>
      </c>
      <c r="C210" s="58" t="s">
        <v>189</v>
      </c>
      <c r="D210" s="58" t="s">
        <v>186</v>
      </c>
      <c r="E210" s="42">
        <v>35157</v>
      </c>
      <c r="F210" s="25">
        <v>122</v>
      </c>
      <c r="G210" s="25">
        <v>8</v>
      </c>
      <c r="H210" s="39">
        <f t="shared" si="37"/>
        <v>0.91044776119402981</v>
      </c>
      <c r="I210" s="42">
        <v>35157</v>
      </c>
      <c r="J210" s="25">
        <v>34</v>
      </c>
      <c r="K210" s="25">
        <v>30</v>
      </c>
      <c r="L210" s="26">
        <f t="shared" si="32"/>
        <v>0.5074626865671642</v>
      </c>
      <c r="M210" s="35">
        <v>1833523</v>
      </c>
      <c r="N210" s="23">
        <v>248778</v>
      </c>
      <c r="O210" s="23">
        <v>2211161</v>
      </c>
      <c r="P210" s="34">
        <f t="shared" si="41"/>
        <v>0.82921279816349869</v>
      </c>
      <c r="Q210" s="24">
        <f t="shared" si="38"/>
        <v>0.11251012477155667</v>
      </c>
      <c r="R210" s="34">
        <f t="shared" si="42"/>
        <v>0.88052735891689049</v>
      </c>
      <c r="S210" s="24">
        <f t="shared" si="39"/>
        <v>0.1194726410831095</v>
      </c>
      <c r="T210" s="23">
        <f t="shared" si="40"/>
        <v>128860</v>
      </c>
      <c r="U210" s="24">
        <f t="shared" si="43"/>
        <v>5.8277077064944616E-2</v>
      </c>
      <c r="V210" s="2"/>
    </row>
    <row r="211" spans="1:22" ht="22.5" customHeight="1">
      <c r="A211" s="57" t="s">
        <v>148</v>
      </c>
      <c r="B211" s="58">
        <v>1998</v>
      </c>
      <c r="C211" s="58" t="s">
        <v>189</v>
      </c>
      <c r="D211" s="58" t="s">
        <v>186</v>
      </c>
      <c r="E211" s="42">
        <v>35877</v>
      </c>
      <c r="F211" s="25">
        <v>132</v>
      </c>
      <c r="G211" s="25">
        <v>0</v>
      </c>
      <c r="H211" s="39">
        <f t="shared" si="37"/>
        <v>0.9850746268656716</v>
      </c>
      <c r="I211" s="42">
        <v>35874</v>
      </c>
      <c r="J211" s="25">
        <v>62</v>
      </c>
      <c r="K211" s="25">
        <v>3</v>
      </c>
      <c r="L211" s="26">
        <f t="shared" si="32"/>
        <v>0.92537313432835822</v>
      </c>
      <c r="M211" s="35">
        <v>1556895</v>
      </c>
      <c r="N211" s="23">
        <v>460747</v>
      </c>
      <c r="O211" s="23">
        <v>2105343</v>
      </c>
      <c r="P211" s="34">
        <f t="shared" si="41"/>
        <v>0.73949707957325717</v>
      </c>
      <c r="Q211" s="24">
        <f t="shared" si="38"/>
        <v>0.21884652524553005</v>
      </c>
      <c r="R211" s="34">
        <f t="shared" si="42"/>
        <v>0.77164085600914334</v>
      </c>
      <c r="S211" s="24">
        <f t="shared" si="39"/>
        <v>0.22835914399085666</v>
      </c>
      <c r="T211" s="23">
        <f t="shared" si="40"/>
        <v>87701</v>
      </c>
      <c r="U211" s="24">
        <f t="shared" si="43"/>
        <v>4.1656395181212752E-2</v>
      </c>
      <c r="V211" s="2"/>
    </row>
    <row r="212" spans="1:22" ht="23.25" customHeight="1">
      <c r="A212" s="57" t="s">
        <v>147</v>
      </c>
      <c r="B212" s="58">
        <v>1998</v>
      </c>
      <c r="C212" s="58" t="s">
        <v>189</v>
      </c>
      <c r="D212" s="58" t="s">
        <v>186</v>
      </c>
      <c r="E212" s="42">
        <v>35894</v>
      </c>
      <c r="F212" s="25">
        <v>124</v>
      </c>
      <c r="G212" s="25">
        <v>7</v>
      </c>
      <c r="H212" s="39">
        <f t="shared" si="37"/>
        <v>0.92537313432835822</v>
      </c>
      <c r="I212" s="42">
        <v>35893</v>
      </c>
      <c r="J212" s="25">
        <v>57</v>
      </c>
      <c r="K212" s="25">
        <v>8</v>
      </c>
      <c r="L212" s="26">
        <f t="shared" si="32"/>
        <v>0.85074626865671643</v>
      </c>
      <c r="M212" s="35">
        <v>1570720</v>
      </c>
      <c r="N212" s="23">
        <v>462749</v>
      </c>
      <c r="O212" s="23">
        <v>2105343</v>
      </c>
      <c r="P212" s="34">
        <f t="shared" si="41"/>
        <v>0.74606370553396761</v>
      </c>
      <c r="Q212" s="24">
        <f t="shared" si="38"/>
        <v>0.21979743918211903</v>
      </c>
      <c r="R212" s="34">
        <f t="shared" si="42"/>
        <v>0.77243370811160628</v>
      </c>
      <c r="S212" s="24">
        <f t="shared" si="39"/>
        <v>0.22756629188839367</v>
      </c>
      <c r="T212" s="23">
        <f t="shared" si="40"/>
        <v>71874</v>
      </c>
      <c r="U212" s="24">
        <f t="shared" si="43"/>
        <v>3.4138855283913361E-2</v>
      </c>
      <c r="V212" s="2"/>
    </row>
    <row r="213" spans="1:22" ht="27.75" customHeight="1">
      <c r="A213" s="57" t="s">
        <v>149</v>
      </c>
      <c r="B213" s="58">
        <v>1998</v>
      </c>
      <c r="C213" s="58" t="s">
        <v>189</v>
      </c>
      <c r="D213" s="58" t="s">
        <v>186</v>
      </c>
      <c r="E213" s="42">
        <v>35893</v>
      </c>
      <c r="F213" s="25">
        <v>85</v>
      </c>
      <c r="G213" s="25">
        <v>45</v>
      </c>
      <c r="H213" s="39">
        <f t="shared" si="37"/>
        <v>0.63432835820895528</v>
      </c>
      <c r="I213" s="42">
        <v>35893</v>
      </c>
      <c r="J213" s="25">
        <v>63</v>
      </c>
      <c r="K213" s="25">
        <v>2</v>
      </c>
      <c r="L213" s="26">
        <f t="shared" si="32"/>
        <v>0.94029850746268662</v>
      </c>
      <c r="M213" s="35">
        <v>1087789</v>
      </c>
      <c r="N213" s="23">
        <v>855853</v>
      </c>
      <c r="O213" s="23">
        <v>2105343</v>
      </c>
      <c r="P213" s="34">
        <f t="shared" si="41"/>
        <v>0.51668017990417714</v>
      </c>
      <c r="Q213" s="24">
        <f t="shared" si="38"/>
        <v>0.40651475792780561</v>
      </c>
      <c r="R213" s="34">
        <f t="shared" si="42"/>
        <v>0.559665308734839</v>
      </c>
      <c r="S213" s="24">
        <f t="shared" si="39"/>
        <v>0.44033469126516095</v>
      </c>
      <c r="T213" s="23">
        <f t="shared" si="40"/>
        <v>161701</v>
      </c>
      <c r="U213" s="24">
        <f t="shared" si="43"/>
        <v>7.6805062168017274E-2</v>
      </c>
      <c r="V213" s="2"/>
    </row>
    <row r="214" spans="1:22" ht="36.75" customHeight="1">
      <c r="A214" s="57" t="s">
        <v>272</v>
      </c>
      <c r="B214" s="58">
        <v>2006</v>
      </c>
      <c r="C214" s="58" t="s">
        <v>189</v>
      </c>
      <c r="D214" s="58" t="s">
        <v>186</v>
      </c>
      <c r="E214" s="42">
        <v>38484</v>
      </c>
      <c r="F214" s="25">
        <v>76</v>
      </c>
      <c r="G214" s="25">
        <v>61</v>
      </c>
      <c r="H214" s="39">
        <f t="shared" si="37"/>
        <v>0.56716417910447758</v>
      </c>
      <c r="I214" s="42">
        <v>38490</v>
      </c>
      <c r="J214" s="25">
        <v>36</v>
      </c>
      <c r="K214" s="25">
        <v>31</v>
      </c>
      <c r="L214" s="26">
        <f t="shared" si="32"/>
        <v>0.53731343283582089</v>
      </c>
      <c r="M214" s="35">
        <v>1270042</v>
      </c>
      <c r="N214" s="23">
        <v>837839</v>
      </c>
      <c r="O214" s="23">
        <v>2217719</v>
      </c>
      <c r="P214" s="34">
        <f t="shared" si="41"/>
        <v>0.57267940618265889</v>
      </c>
      <c r="Q214" s="24">
        <f t="shared" si="38"/>
        <v>0.37779312888603112</v>
      </c>
      <c r="R214" s="34">
        <f t="shared" si="42"/>
        <v>0.60252073053459854</v>
      </c>
      <c r="S214" s="24">
        <f t="shared" si="39"/>
        <v>0.39747926946540152</v>
      </c>
      <c r="T214" s="23">
        <f t="shared" si="40"/>
        <v>109838</v>
      </c>
      <c r="U214" s="24">
        <f t="shared" si="43"/>
        <v>4.952746493131005E-2</v>
      </c>
      <c r="V214" s="2"/>
    </row>
    <row r="215" spans="1:22" ht="63" customHeight="1">
      <c r="A215" s="57" t="s">
        <v>158</v>
      </c>
      <c r="B215" s="58">
        <v>2008</v>
      </c>
      <c r="C215" s="58" t="s">
        <v>189</v>
      </c>
      <c r="D215" s="58" t="s">
        <v>186</v>
      </c>
      <c r="E215" s="42">
        <v>39492</v>
      </c>
      <c r="F215" s="25">
        <v>85</v>
      </c>
      <c r="G215" s="25">
        <v>46</v>
      </c>
      <c r="H215" s="39">
        <f t="shared" si="37"/>
        <v>0.63432835820895528</v>
      </c>
      <c r="I215" s="42">
        <v>39492</v>
      </c>
      <c r="J215" s="25">
        <v>46</v>
      </c>
      <c r="K215" s="25">
        <v>17</v>
      </c>
      <c r="L215" s="26">
        <f t="shared" si="32"/>
        <v>0.68656716417910446</v>
      </c>
      <c r="M215" s="35">
        <v>1635046</v>
      </c>
      <c r="N215" s="23">
        <v>1141540</v>
      </c>
      <c r="O215" s="23">
        <v>2920214</v>
      </c>
      <c r="P215" s="34">
        <f t="shared" si="41"/>
        <v>0.55990622605055662</v>
      </c>
      <c r="Q215" s="24">
        <f t="shared" si="38"/>
        <v>0.39090970730227304</v>
      </c>
      <c r="R215" s="34">
        <f t="shared" si="42"/>
        <v>0.58886920844519131</v>
      </c>
      <c r="S215" s="24">
        <f t="shared" si="39"/>
        <v>0.41113079155480869</v>
      </c>
      <c r="T215" s="23">
        <f t="shared" si="40"/>
        <v>143628</v>
      </c>
      <c r="U215" s="24">
        <f t="shared" si="43"/>
        <v>4.9184066647170378E-2</v>
      </c>
      <c r="V215" s="2"/>
    </row>
    <row r="216" spans="1:22" ht="33" customHeight="1">
      <c r="A216" s="57" t="s">
        <v>279</v>
      </c>
      <c r="B216" s="58">
        <v>2012</v>
      </c>
      <c r="C216" s="58" t="s">
        <v>190</v>
      </c>
      <c r="D216" s="58" t="s">
        <v>186</v>
      </c>
      <c r="E216" s="42">
        <v>40684</v>
      </c>
      <c r="F216" s="25">
        <v>70</v>
      </c>
      <c r="G216" s="25">
        <v>62</v>
      </c>
      <c r="H216" s="39">
        <f t="shared" si="37"/>
        <v>0.52238805970149249</v>
      </c>
      <c r="I216" s="42">
        <v>40674</v>
      </c>
      <c r="J216" s="25">
        <v>38</v>
      </c>
      <c r="K216" s="25">
        <v>27</v>
      </c>
      <c r="L216" s="26">
        <f t="shared" si="32"/>
        <v>0.56716417910447758</v>
      </c>
      <c r="M216" s="35">
        <v>1399916</v>
      </c>
      <c r="N216" s="23">
        <v>1510434</v>
      </c>
      <c r="O216" s="23">
        <v>2950780</v>
      </c>
      <c r="P216" s="34">
        <f t="shared" si="41"/>
        <v>0.47442235612278788</v>
      </c>
      <c r="Q216" s="24">
        <f t="shared" si="38"/>
        <v>0.5118761818908899</v>
      </c>
      <c r="R216" s="34">
        <f t="shared" si="42"/>
        <v>0.48101293658838284</v>
      </c>
      <c r="S216" s="24">
        <f t="shared" si="39"/>
        <v>0.51898706341161716</v>
      </c>
      <c r="T216" s="23">
        <f t="shared" si="40"/>
        <v>40430</v>
      </c>
      <c r="U216" s="24">
        <f t="shared" si="43"/>
        <v>1.370146198632226E-2</v>
      </c>
      <c r="V216" s="2"/>
    </row>
    <row r="217" spans="1:22" ht="61.5" customHeight="1">
      <c r="A217" s="57" t="s">
        <v>188</v>
      </c>
      <c r="B217" s="58">
        <v>2012</v>
      </c>
      <c r="C217" s="58" t="s">
        <v>190</v>
      </c>
      <c r="D217" s="58" t="s">
        <v>186</v>
      </c>
      <c r="E217" s="42">
        <v>41002</v>
      </c>
      <c r="F217" s="25">
        <v>72</v>
      </c>
      <c r="G217" s="25">
        <v>57</v>
      </c>
      <c r="H217" s="39">
        <f t="shared" si="37"/>
        <v>0.53731343283582089</v>
      </c>
      <c r="I217" s="42">
        <v>41003</v>
      </c>
      <c r="J217" s="25">
        <v>35</v>
      </c>
      <c r="K217" s="25">
        <v>29</v>
      </c>
      <c r="L217" s="26">
        <f t="shared" si="32"/>
        <v>0.52238805970149249</v>
      </c>
      <c r="M217" s="35">
        <v>1362009</v>
      </c>
      <c r="N217" s="23">
        <v>1539044</v>
      </c>
      <c r="O217" s="23">
        <v>2950780</v>
      </c>
      <c r="P217" s="34">
        <f t="shared" si="41"/>
        <v>0.46157592229851091</v>
      </c>
      <c r="Q217" s="24">
        <f t="shared" si="38"/>
        <v>0.52157192335585845</v>
      </c>
      <c r="R217" s="34">
        <f t="shared" si="42"/>
        <v>0.46948780322179567</v>
      </c>
      <c r="S217" s="24">
        <f t="shared" si="39"/>
        <v>0.53051219677820438</v>
      </c>
      <c r="T217" s="23">
        <f t="shared" si="40"/>
        <v>49727</v>
      </c>
      <c r="U217" s="24">
        <f t="shared" si="43"/>
        <v>1.6852154345630647E-2</v>
      </c>
      <c r="V217" s="2"/>
    </row>
    <row r="218" spans="1:22" ht="36" customHeight="1">
      <c r="A218" s="57" t="s">
        <v>273</v>
      </c>
      <c r="B218" s="58">
        <v>2016</v>
      </c>
      <c r="C218" s="58" t="s">
        <v>219</v>
      </c>
      <c r="D218" s="58" t="s">
        <v>186</v>
      </c>
      <c r="E218" s="43">
        <v>41411</v>
      </c>
      <c r="F218" s="10">
        <v>69</v>
      </c>
      <c r="G218" s="10">
        <v>62</v>
      </c>
      <c r="H218" s="39">
        <f t="shared" si="37"/>
        <v>0.5149253731343284</v>
      </c>
      <c r="I218" s="43">
        <v>41413</v>
      </c>
      <c r="J218" s="10">
        <v>43</v>
      </c>
      <c r="K218" s="10">
        <v>23</v>
      </c>
      <c r="L218" s="26">
        <f t="shared" si="32"/>
        <v>0.64179104477611937</v>
      </c>
      <c r="M218" s="27" t="s">
        <v>219</v>
      </c>
      <c r="N218" s="28" t="s">
        <v>219</v>
      </c>
      <c r="O218" s="28" t="s">
        <v>219</v>
      </c>
      <c r="P218" s="27" t="s">
        <v>219</v>
      </c>
      <c r="Q218" s="29" t="s">
        <v>219</v>
      </c>
      <c r="R218" s="27" t="s">
        <v>219</v>
      </c>
      <c r="S218" s="29" t="s">
        <v>219</v>
      </c>
      <c r="T218" s="28" t="s">
        <v>219</v>
      </c>
      <c r="U218" s="29" t="s">
        <v>219</v>
      </c>
      <c r="V218" s="2"/>
    </row>
    <row r="219" spans="1:22" s="50" customFormat="1" ht="28.5" customHeight="1">
      <c r="A219" s="45"/>
      <c r="B219" s="46"/>
      <c r="C219" s="46"/>
      <c r="D219" s="46"/>
      <c r="E219" s="47"/>
      <c r="F219" s="46"/>
      <c r="G219" s="46"/>
      <c r="H219" s="48"/>
      <c r="I219" s="47"/>
      <c r="J219" s="46"/>
      <c r="K219" s="46"/>
      <c r="L219" s="49"/>
      <c r="M219" s="46"/>
      <c r="N219" s="46"/>
      <c r="O219" s="46"/>
      <c r="P219" s="46"/>
      <c r="Q219" s="46"/>
      <c r="R219" s="46"/>
      <c r="S219" s="46"/>
      <c r="T219" s="46"/>
      <c r="U219" s="46"/>
    </row>
    <row r="220" spans="1:22" s="50" customFormat="1" ht="28.5" customHeight="1">
      <c r="A220" s="66" t="s">
        <v>275</v>
      </c>
      <c r="B220" s="66"/>
      <c r="C220" s="66"/>
      <c r="D220" s="66"/>
      <c r="E220" s="66"/>
      <c r="F220" s="66"/>
      <c r="G220" s="46"/>
      <c r="H220" s="48"/>
      <c r="I220" s="47"/>
      <c r="J220" s="46"/>
      <c r="K220" s="46"/>
      <c r="L220" s="49"/>
      <c r="M220" s="46"/>
      <c r="N220" s="46"/>
      <c r="O220" s="46"/>
      <c r="P220" s="46"/>
      <c r="Q220" s="46"/>
      <c r="R220" s="46"/>
      <c r="S220" s="46"/>
      <c r="T220" s="46"/>
      <c r="U220" s="46"/>
    </row>
    <row r="221" spans="1:22">
      <c r="V221" s="2"/>
    </row>
    <row r="222" spans="1:22" ht="12.75" customHeight="1">
      <c r="A222" s="67" t="s">
        <v>276</v>
      </c>
      <c r="B222" s="67"/>
      <c r="C222" s="67"/>
      <c r="D222" s="67"/>
      <c r="E222" s="67"/>
      <c r="F222" s="67"/>
      <c r="G222" s="6"/>
      <c r="H222" s="6"/>
      <c r="I222" s="6"/>
      <c r="J222" s="6"/>
      <c r="K222" s="6"/>
      <c r="L222" s="6"/>
      <c r="M222" s="6"/>
      <c r="N222" s="6"/>
      <c r="O222" s="6"/>
      <c r="P222" s="6"/>
      <c r="V222" s="2"/>
    </row>
    <row r="223" spans="1:22">
      <c r="A223" s="67"/>
      <c r="B223" s="67"/>
      <c r="C223" s="67"/>
      <c r="D223" s="67"/>
      <c r="E223" s="67"/>
      <c r="F223" s="67"/>
      <c r="G223" s="7"/>
      <c r="H223" s="7"/>
      <c r="I223" s="7"/>
      <c r="J223" s="7"/>
      <c r="K223" s="7"/>
      <c r="L223" s="7"/>
      <c r="M223" s="7"/>
      <c r="N223" s="7"/>
      <c r="O223" s="7"/>
      <c r="P223" s="7"/>
      <c r="V223" s="2"/>
    </row>
    <row r="224" spans="1:22">
      <c r="A224" s="67"/>
      <c r="B224" s="67"/>
      <c r="C224" s="67"/>
      <c r="D224" s="67"/>
      <c r="E224" s="67"/>
      <c r="F224" s="67"/>
      <c r="G224" s="7"/>
      <c r="H224" s="7"/>
      <c r="I224" s="7"/>
      <c r="J224" s="7"/>
      <c r="K224" s="7"/>
      <c r="L224" s="7"/>
      <c r="M224" s="7"/>
      <c r="N224" s="7"/>
      <c r="O224" s="7"/>
      <c r="P224" s="7"/>
      <c r="V224" s="2"/>
    </row>
    <row r="225" spans="1:22">
      <c r="A225" s="7"/>
      <c r="B225" s="13"/>
      <c r="C225" s="12"/>
      <c r="E225" s="7"/>
      <c r="F225" s="7"/>
      <c r="G225" s="7"/>
      <c r="H225" s="7"/>
      <c r="I225" s="7"/>
      <c r="J225" s="7"/>
      <c r="K225" s="7"/>
      <c r="L225" s="7"/>
      <c r="M225" s="7"/>
      <c r="N225" s="7"/>
      <c r="O225" s="7"/>
      <c r="P225" s="7"/>
      <c r="V225" s="2"/>
    </row>
    <row r="226" spans="1:22" ht="12.75" customHeight="1">
      <c r="A226" s="67" t="s">
        <v>274</v>
      </c>
      <c r="B226" s="67"/>
      <c r="C226" s="67"/>
      <c r="D226" s="67"/>
      <c r="E226" s="67"/>
      <c r="F226" s="67"/>
      <c r="G226" s="6"/>
      <c r="H226" s="6"/>
      <c r="I226" s="6"/>
      <c r="J226" s="6"/>
      <c r="K226" s="6"/>
      <c r="L226" s="6"/>
      <c r="M226" s="6"/>
      <c r="N226" s="6"/>
      <c r="O226" s="6"/>
      <c r="P226" s="6"/>
      <c r="V226" s="2"/>
    </row>
    <row r="227" spans="1:22">
      <c r="A227" s="67"/>
      <c r="B227" s="67"/>
      <c r="C227" s="67"/>
      <c r="D227" s="67"/>
      <c r="E227" s="67"/>
      <c r="F227" s="67"/>
      <c r="G227" s="7"/>
      <c r="H227" s="7"/>
      <c r="I227" s="7"/>
      <c r="J227" s="7"/>
      <c r="K227" s="7"/>
      <c r="L227" s="7"/>
      <c r="M227" s="7"/>
      <c r="N227" s="7"/>
      <c r="O227" s="7"/>
      <c r="P227" s="7"/>
      <c r="V227" s="2"/>
    </row>
  </sheetData>
  <mergeCells count="5">
    <mergeCell ref="E1:L1"/>
    <mergeCell ref="M1:U1"/>
    <mergeCell ref="A220:F220"/>
    <mergeCell ref="A222:F224"/>
    <mergeCell ref="A226:F227"/>
  </mergeCells>
  <phoneticPr fontId="1" type="noConversion"/>
  <printOptions gridLines="1"/>
  <pageMargins left="0.25" right="0.25" top="0.75" bottom="0.75" header="0.3" footer="0.3"/>
  <pageSetup paperSize="5" scale="85" orientation="landscape" r:id="rId1"/>
  <headerFooter>
    <oddFooter>Page &amp;P</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Cover</vt:lpstr>
      <vt:lpstr>data</vt:lpstr>
      <vt:lpstr>Cover!_Toc341265525</vt:lpstr>
      <vt:lpstr>data!Print_Area</vt:lpstr>
      <vt:lpstr>data!Print_Titles</vt:lpstr>
    </vt:vector>
  </TitlesOfParts>
  <Company>Minnesota House of Representatives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HRDUser</dc:creator>
  <cp:lastModifiedBy>Matt Burress</cp:lastModifiedBy>
  <cp:lastPrinted>2013-04-22T19:02:58Z</cp:lastPrinted>
  <dcterms:created xsi:type="dcterms:W3CDTF">2010-06-04T20:21:18Z</dcterms:created>
  <dcterms:modified xsi:type="dcterms:W3CDTF">2013-06-18T16:48:40Z</dcterms:modified>
</cp:coreProperties>
</file>